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5.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6.xml" ContentType="application/vnd.openxmlformats-officedocument.drawing+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0" yWindow="120" windowWidth="15450" windowHeight="12390" tabRatio="869" activeTab="6"/>
  </bookViews>
  <sheets>
    <sheet name="User's Guide - Table 1" sheetId="17" r:id="rId1"/>
    <sheet name="A - Sustainable Sites" sheetId="14" r:id="rId2"/>
    <sheet name="B- Materials and Resources " sheetId="1" r:id="rId3"/>
    <sheet name="C- Energy and Atmosphere" sheetId="2" r:id="rId4"/>
    <sheet name="D-Water" sheetId="3" r:id="rId5"/>
    <sheet name="E-Indoor Air Quality" sheetId="4" r:id="rId6"/>
    <sheet name="All Sections Report" sheetId="10" r:id="rId7"/>
    <sheet name="Assessment Scores" sheetId="5" state="hidden" r:id="rId8"/>
  </sheets>
  <externalReferences>
    <externalReference r:id="rId9"/>
  </externalReferences>
  <definedNames>
    <definedName name="_Toc260229634" localSheetId="1">'A - Sustainable Sites'!$A$3</definedName>
    <definedName name="_Toc260229636" localSheetId="3">'C- Energy and Atmosphere'!$A$3</definedName>
    <definedName name="_Toc260229637" localSheetId="4">'D-Water'!$A$3</definedName>
    <definedName name="_Toc260229638" localSheetId="5">'E-Indoor Air Quality'!$A$3</definedName>
    <definedName name="Assessment">'Assessment Scores'!$A$1</definedName>
    <definedName name="AssessmentCat">'[1]Assessment Scores'!$A$1:$A$6</definedName>
    <definedName name="AssessType">'Assessment Scores'!$A$1:$A$7</definedName>
    <definedName name="Required_by_code">'A - Sustainable Sites'!$D$59</definedName>
    <definedName name="Scores">'Assessment Scores'!$A$2:$A$7</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E45" i="4" l="1"/>
  <c r="E44" i="4"/>
  <c r="B50" i="4" s="1"/>
  <c r="E21" i="14"/>
  <c r="E20" i="14"/>
  <c r="E19" i="14"/>
  <c r="E18" i="14"/>
  <c r="E17" i="14"/>
  <c r="E16" i="14"/>
  <c r="E15" i="14"/>
  <c r="E14" i="14"/>
  <c r="E13" i="14"/>
  <c r="E12" i="14"/>
  <c r="E11" i="14"/>
  <c r="E10" i="14"/>
  <c r="E9" i="14"/>
  <c r="E8" i="14"/>
  <c r="E41" i="14"/>
  <c r="E40" i="14"/>
  <c r="E115" i="14"/>
  <c r="E114" i="14"/>
  <c r="E100" i="14"/>
  <c r="E99" i="14"/>
  <c r="E85" i="14"/>
  <c r="E80" i="14"/>
  <c r="E81" i="14"/>
  <c r="E82" i="14"/>
  <c r="E83" i="14"/>
  <c r="E84" i="14"/>
  <c r="E62" i="14"/>
  <c r="E61" i="14"/>
  <c r="E60" i="14"/>
  <c r="E59" i="14"/>
  <c r="E58" i="14"/>
  <c r="E57" i="14"/>
  <c r="E38" i="14"/>
  <c r="E25" i="1"/>
  <c r="E24" i="1"/>
  <c r="E10" i="1"/>
  <c r="E8" i="1"/>
  <c r="E9" i="1"/>
  <c r="E41" i="1"/>
  <c r="E40" i="1"/>
  <c r="E39" i="1"/>
  <c r="E55" i="1"/>
  <c r="B59" i="1" s="1"/>
  <c r="B28" i="1"/>
  <c r="E45" i="2"/>
  <c r="E43" i="2"/>
  <c r="E44" i="2"/>
  <c r="E29" i="2"/>
  <c r="E28" i="2"/>
  <c r="E27" i="2"/>
  <c r="E13" i="2"/>
  <c r="E12" i="2"/>
  <c r="E11" i="2"/>
  <c r="E10" i="2"/>
  <c r="E9" i="2"/>
  <c r="E8" i="2"/>
  <c r="E44" i="3"/>
  <c r="E43" i="3"/>
  <c r="E42" i="3"/>
  <c r="E41" i="3"/>
  <c r="E26" i="3"/>
  <c r="E12" i="3"/>
  <c r="E11" i="3"/>
  <c r="E10" i="3"/>
  <c r="E9" i="3"/>
  <c r="E8" i="3"/>
  <c r="E9" i="4"/>
  <c r="E11" i="4"/>
  <c r="E10" i="4"/>
  <c r="E8" i="4"/>
  <c r="E30" i="4"/>
  <c r="E29" i="4"/>
  <c r="E28" i="4"/>
  <c r="E27" i="4"/>
  <c r="E26" i="4"/>
  <c r="E25" i="4"/>
  <c r="B35" i="2" l="1"/>
  <c r="B16" i="4"/>
  <c r="B17" i="4"/>
  <c r="B36" i="4"/>
  <c r="B33" i="3"/>
  <c r="B32" i="3"/>
  <c r="B48" i="3"/>
  <c r="B19" i="2"/>
  <c r="B34" i="2"/>
  <c r="B50" i="2"/>
  <c r="B18" i="2"/>
  <c r="B16" i="2"/>
  <c r="B120" i="14"/>
  <c r="B25" i="14"/>
  <c r="B44" i="14"/>
  <c r="B45" i="1"/>
  <c r="B15" i="1"/>
  <c r="B29" i="1"/>
  <c r="B58" i="1"/>
  <c r="B16" i="1"/>
  <c r="B60" i="1"/>
  <c r="B61" i="1"/>
  <c r="B31" i="1"/>
  <c r="B66" i="14"/>
  <c r="B65" i="14"/>
  <c r="B30" i="3"/>
  <c r="B16" i="3"/>
  <c r="B17" i="2"/>
  <c r="B49" i="2"/>
  <c r="B46" i="1"/>
  <c r="B47" i="1"/>
  <c r="B14" i="4"/>
  <c r="B48" i="2"/>
  <c r="B13" i="1"/>
  <c r="B14" i="1"/>
  <c r="B105" i="14"/>
  <c r="B33" i="2"/>
  <c r="B30" i="1"/>
  <c r="B15" i="4"/>
  <c r="B47" i="3"/>
  <c r="B49" i="3"/>
  <c r="B50" i="3"/>
  <c r="B31" i="3"/>
  <c r="B17" i="3"/>
  <c r="B18" i="3"/>
  <c r="B15" i="3"/>
  <c r="B51" i="2"/>
  <c r="B59" i="2" s="1"/>
  <c r="D7" i="10" s="1"/>
  <c r="B32" i="2"/>
  <c r="B44" i="1"/>
  <c r="B119" i="14"/>
  <c r="B121" i="14"/>
  <c r="B118" i="14"/>
  <c r="B104" i="14"/>
  <c r="B106" i="14"/>
  <c r="B103" i="14"/>
  <c r="B89" i="14"/>
  <c r="B88" i="14"/>
  <c r="B90" i="14"/>
  <c r="B91" i="14"/>
  <c r="B67" i="14"/>
  <c r="B68" i="14"/>
  <c r="B47" i="14"/>
  <c r="B45" i="14"/>
  <c r="B46" i="14"/>
  <c r="B26" i="14"/>
  <c r="B24" i="14"/>
  <c r="B27" i="14"/>
  <c r="B35" i="4"/>
  <c r="B34" i="4"/>
  <c r="B33" i="4"/>
  <c r="B51" i="4"/>
  <c r="B49" i="4"/>
  <c r="B48" i="4"/>
  <c r="B56" i="3" l="1"/>
  <c r="E5" i="10" s="1"/>
  <c r="B58" i="2"/>
  <c r="D6" i="10" s="1"/>
  <c r="B59" i="4"/>
  <c r="F7" i="10" s="1"/>
  <c r="B58" i="4"/>
  <c r="F6" i="10" s="1"/>
  <c r="B58" i="3"/>
  <c r="E7" i="10" s="1"/>
  <c r="B57" i="2"/>
  <c r="D5" i="10" s="1"/>
  <c r="B66" i="1"/>
  <c r="C4" i="10" s="1"/>
  <c r="B67" i="1"/>
  <c r="C5" i="10" s="1"/>
  <c r="B69" i="1"/>
  <c r="C7" i="10" s="1"/>
  <c r="B68" i="1"/>
  <c r="C6" i="10" s="1"/>
  <c r="B127" i="14"/>
  <c r="B5" i="10" s="1"/>
  <c r="B56" i="2"/>
  <c r="D4" i="10" s="1"/>
  <c r="B57" i="4"/>
  <c r="F5" i="10" s="1"/>
  <c r="B128" i="14"/>
  <c r="B6" i="10" s="1"/>
  <c r="B55" i="3"/>
  <c r="E4" i="10" s="1"/>
  <c r="B56" i="4"/>
  <c r="F4" i="10" s="1"/>
  <c r="B57" i="3"/>
  <c r="E6" i="10" s="1"/>
  <c r="B126" i="14"/>
  <c r="B4" i="10" s="1"/>
  <c r="B129" i="14"/>
  <c r="B7" i="10" s="1"/>
  <c r="B11" i="10" l="1"/>
  <c r="B10" i="10"/>
  <c r="B13" i="10"/>
  <c r="B12" i="10"/>
</calcChain>
</file>

<file path=xl/sharedStrings.xml><?xml version="1.0" encoding="utf-8"?>
<sst xmlns="http://schemas.openxmlformats.org/spreadsheetml/2006/main" count="705" uniqueCount="318">
  <si>
    <t>The assessment tool is comprised of five categories to be evaluated by answering questions evaluating a community's existing regulations, which directly effects green building and sustainable design.</t>
  </si>
  <si>
    <t>Purpose: Use the Assessment Tool in order to identify and remove barriers to sustainable design and green building. After completing the assessment, refer to the resource guide for ways to improve sustainable building and develop an Action Plan.</t>
  </si>
  <si>
    <t>This workbook is to be used in conjunction with the Sustainable Design and Green Building Toolkit for Local Governments Toolkit developed by the U.S. EPA</t>
  </si>
  <si>
    <t>The last sheet entitled "All Sections Report" gives a comprehensive view of all of the results, broken down by category, along with a pie chart</t>
  </si>
  <si>
    <t>Complete these steps for each subcategory of each category, A-E</t>
  </si>
  <si>
    <t>*Repeat until all questions are answered</t>
  </si>
  <si>
    <t>Each category is then further divided into subcategories for more detailed analysis. For each subcategory there are several overarching questions to focus on that each have related Potential Tools and Techniques and Specific Questions. Use the Potential Tools and Techniques as a guide of which codes and ordinances to use in evaluating the related question.</t>
  </si>
  <si>
    <t xml:space="preserve">* The possible responses are on a scale ranging from "Expressly Prohibited" to "Required by Code" </t>
  </si>
  <si>
    <t>* As default, each cell says, “Please Choose One”, to change the rating, click on the cell and choose the appopriate response.</t>
  </si>
  <si>
    <t>4. Evaluate your legislation/regulations/ordinances in regards to the question</t>
  </si>
  <si>
    <t xml:space="preserve">• Sustainable Sites and Responsible Land Use Development
• Materials and Resource Conservation  
• Energy Conservation and Atmospheric Quality 
• Water Efficiency, Conservation, and Management 
• Indoor Environmental Air Quality </t>
  </si>
  <si>
    <r>
      <t>Rationale</t>
    </r>
    <r>
      <rPr>
        <sz val="12"/>
        <color indexed="8"/>
        <rFont val="Calibri"/>
        <family val="2"/>
      </rPr>
      <t>: Enhancing IAQ increases the comfort, health, and overall wellbeing of the occupants. This in turn increases productivity, decreases absenteeism, reduces health care claims and minimizes remediation.</t>
    </r>
  </si>
  <si>
    <r>
      <t>Objective</t>
    </r>
    <r>
      <rPr>
        <sz val="12"/>
        <color indexed="8"/>
        <rFont val="Calibri"/>
        <family val="2"/>
      </rPr>
      <t>: To reduce the number of indoor air contaminants that could be irritating, harmful, or odorous to building occupants.</t>
    </r>
  </si>
  <si>
    <r>
      <t>Objective</t>
    </r>
    <r>
      <rPr>
        <sz val="12"/>
        <color indexed="8"/>
        <rFont val="Calibri"/>
        <family val="2"/>
      </rPr>
      <t>: To prevent moisture from entering the building system through the exterior shell of the building; planned holes, such as windows, light switches, and electrical outlets; and unplanned gaps and leaks due to poor building design or construction.</t>
    </r>
  </si>
  <si>
    <t>To prevent migration of pollutants to waterways, are there requirements for:  · Petroleum containment on the construction site?                         · Concrete washout containment on the construction site?                        · Solvents handling?             · Herbicides, pesticides, fungicides handling?                                         · Construction debris handling?</t>
  </si>
  <si>
    <t>3. Read the first pair of Potential Tools and Techniques and Specific Questions</t>
  </si>
  <si>
    <t>2. Read the first Overarching Question</t>
  </si>
  <si>
    <t xml:space="preserve">1. Read the Objective and Rationale </t>
  </si>
  <si>
    <t>5. Choose the option from the drop-down menu that best fits your response to the question (if inapplicable, leave choice as "Please Choose One")</t>
  </si>
  <si>
    <t>* Each response gives a color-rating in the final column as green, yellow, or red (if question is skipped, then this cell will read "No Rating")</t>
  </si>
  <si>
    <t>Green- community is doing well and should continue with current action</t>
  </si>
  <si>
    <t>Yellow- room for improvement</t>
  </si>
  <si>
    <t>Red- community should identify and remove cause of barrier</t>
  </si>
  <si>
    <r>
      <t>Instructions</t>
    </r>
    <r>
      <rPr>
        <sz val="11"/>
        <color theme="1"/>
        <rFont val="Calibri"/>
        <family val="2"/>
        <scheme val="minor"/>
      </rPr>
      <t>:  (for each subcategory, i.e. "A.1. SITE DEVELOPMENT AND PRESERVATION OF NATURAL AREAS" under "A-Sustainable Sites" worksheet)</t>
    </r>
  </si>
  <si>
    <t>The totals for each color are tallied and recorded after each subcategory's table, as well as the overall category's totals at the end of the worksheet.</t>
  </si>
  <si>
    <r>
      <t>Objective</t>
    </r>
    <r>
      <rPr>
        <sz val="12"/>
        <color indexed="8"/>
        <rFont val="Calibri"/>
        <family val="2"/>
      </rPr>
      <t>: To increase water efficiency and conserve water within buildings by using innovative plumbing systems.</t>
    </r>
  </si>
  <si>
    <r>
      <t>Objective</t>
    </r>
    <r>
      <rPr>
        <sz val="12"/>
        <color indexed="8"/>
        <rFont val="Calibri"/>
        <family val="2"/>
      </rPr>
      <t>: To reduce wastewater generation and potable water demand while increasing the local aquifer recharge.</t>
    </r>
  </si>
  <si>
    <r>
      <t>Objective</t>
    </r>
    <r>
      <rPr>
        <sz val="12"/>
        <color indexed="8"/>
        <rFont val="Calibri"/>
        <family val="2"/>
      </rPr>
      <t>: To reduce or eliminate the use of potable water or natural water resources for landscape maintenance.</t>
    </r>
  </si>
  <si>
    <r>
      <t>Objective</t>
    </r>
    <r>
      <rPr>
        <sz val="12"/>
        <color indexed="8"/>
        <rFont val="Calibri"/>
        <family val="2"/>
      </rPr>
      <t>: To establish minimum IAQ performance to enhance the IAQ in a building.</t>
    </r>
  </si>
  <si>
    <r>
      <t>Objective:</t>
    </r>
    <r>
      <rPr>
        <sz val="12"/>
        <color indexed="8"/>
        <rFont val="Calibri"/>
        <family val="2"/>
      </rPr>
      <t xml:space="preserve"> To consider the impacts of a product throughout its lifecycle to select materials with the lowest environmental impacts.</t>
    </r>
  </si>
  <si>
    <t>Are restrictions on ozone-depleting substances in place for Heating Air-Conditioning Ventilation and Refrigeration (HVAC-R) systems?</t>
  </si>
  <si>
    <r>
      <t>Objective</t>
    </r>
    <r>
      <rPr>
        <sz val="12"/>
        <color indexed="8"/>
        <rFont val="Calibri"/>
        <family val="2"/>
      </rPr>
      <t>: To improve the building’s energy performance by optimizing the energy use within the building.</t>
    </r>
  </si>
  <si>
    <r>
      <t>Rationale</t>
    </r>
    <r>
      <rPr>
        <sz val="12"/>
        <color indexed="8"/>
        <rFont val="Calibri"/>
        <family val="2"/>
      </rPr>
      <t>: Optimizing a building’s energy performance will reduce economic impacts associated with high intensity energy use and excessive energy use and reduce environmental impacts such as greenhouse gas emissions.</t>
    </r>
  </si>
  <si>
    <r>
      <t>Objective:</t>
    </r>
    <r>
      <rPr>
        <sz val="12"/>
        <color indexed="8"/>
        <rFont val="Calibri"/>
        <family val="2"/>
      </rPr>
      <t xml:space="preserve"> To encourage the use of on-site renewable energy to reduce the economic and environmental impacts associated with fossil fuel use.</t>
    </r>
  </si>
  <si>
    <r>
      <t>Objective:</t>
    </r>
    <r>
      <rPr>
        <sz val="12"/>
        <color indexed="8"/>
        <rFont val="Calibri"/>
        <family val="2"/>
      </rPr>
      <t xml:space="preserve"> To reduce the use of ozone-depleting chemicals and minimize the generation of greenhouse gases, particulate matter, and other air toxics.</t>
    </r>
  </si>
  <si>
    <r>
      <t>Rationale:</t>
    </r>
    <r>
      <rPr>
        <sz val="12"/>
        <color indexed="8"/>
        <rFont val="Calibri"/>
        <family val="2"/>
      </rPr>
      <t xml:space="preserve"> Enhanced refrigerant management will minimize the emissions of compounds that contribute to ozone depletion. Using clean construction practices reduces energy costs and consumption and also minimizes the generation of air toxics.</t>
    </r>
  </si>
  <si>
    <r>
      <t>Objective</t>
    </r>
    <r>
      <rPr>
        <sz val="12"/>
        <color indexed="8"/>
        <rFont val="Calibri"/>
        <family val="2"/>
      </rPr>
      <t>: To maintain the predevelopment hydrology of the development site with regard to the temperature, rate, volume, and duration of flow.</t>
    </r>
  </si>
  <si>
    <r>
      <rPr>
        <u/>
        <sz val="12"/>
        <color indexed="8"/>
        <rFont val="Calibri"/>
        <family val="2"/>
      </rPr>
      <t>Objective</t>
    </r>
    <r>
      <rPr>
        <sz val="12"/>
        <color indexed="8"/>
        <rFont val="Calibri"/>
        <family val="2"/>
      </rPr>
      <t>: To reduce heat islands created by large areas of pavement and/or rooftops for protection of human health and the environment.</t>
    </r>
  </si>
  <si>
    <r>
      <t>Objective</t>
    </r>
    <r>
      <rPr>
        <sz val="12"/>
        <color indexed="8"/>
        <rFont val="Calibri"/>
        <family val="2"/>
      </rPr>
      <t>: To improve night skies visibilities, minimize light trespass, and reduce night light impacts on flora and fauna.</t>
    </r>
  </si>
  <si>
    <r>
      <t xml:space="preserve">Objective: </t>
    </r>
    <r>
      <rPr>
        <sz val="12"/>
        <color indexed="8"/>
        <rFont val="Calibri"/>
        <family val="2"/>
      </rPr>
      <t>To prevent C&amp;D materials from being disposed in waste facilities; to redirect recyclable and/or reusable materials to appropriate uses.</t>
    </r>
  </si>
  <si>
    <r>
      <t xml:space="preserve">Rationale: </t>
    </r>
    <r>
      <rPr>
        <sz val="12"/>
        <color indexed="8"/>
        <rFont val="Calibri"/>
        <family val="2"/>
      </rPr>
      <t>C&amp;D waste management reduces building costs, saves resources, conserves energy, and protects the environment.</t>
    </r>
  </si>
  <si>
    <r>
      <t>Objective</t>
    </r>
    <r>
      <rPr>
        <sz val="12"/>
        <color indexed="8"/>
        <rFont val="Calibri"/>
        <family val="2"/>
      </rPr>
      <t>: To reuse existing building structures and shells to conserve resources, reduce waste and reduce environmental impacts of new construction.</t>
    </r>
  </si>
  <si>
    <r>
      <t>Objective:</t>
    </r>
    <r>
      <rPr>
        <sz val="12"/>
        <color indexed="8"/>
        <rFont val="Calibri"/>
        <family val="2"/>
      </rPr>
      <t xml:space="preserve"> To reuse materials and products to reduce demand for virgin materials and reduce waste, thereby lessening impacts associated with the extraction and processing of virgin resources.</t>
    </r>
  </si>
  <si>
    <r>
      <t>Rationale</t>
    </r>
    <r>
      <rPr>
        <sz val="12"/>
        <color indexed="8"/>
        <rFont val="Calibri"/>
        <family val="2"/>
      </rPr>
      <t>: Reusing building materials creates many economic, environmental, and social benefits, including reducing construction costs, reducing the consumption of new resources, and minimizing landfill waste and pollution.</t>
    </r>
  </si>
  <si>
    <r>
      <t>Rationale:</t>
    </r>
    <r>
      <rPr>
        <b/>
        <sz val="12"/>
        <color indexed="8"/>
        <rFont val="Calibri"/>
        <family val="2"/>
      </rPr>
      <t xml:space="preserve"> </t>
    </r>
    <r>
      <rPr>
        <sz val="12"/>
        <color indexed="8"/>
        <rFont val="Calibri"/>
        <family val="2"/>
      </rPr>
      <t>Water quality can be degraded by excessive erosion from stormwater runoff and airborne dust at construction sites when the land cover (vegetation) is removed and bare soil is exposed to rain and wind. Additionally, materials used at construction sites such as petroleum, herbicides, solvents, and concrete washout can enter the waterways during rain events unless properly controlled.</t>
    </r>
  </si>
  <si>
    <r>
      <rPr>
        <u/>
        <sz val="12"/>
        <color indexed="8"/>
        <rFont val="Calibri"/>
        <family val="2"/>
      </rPr>
      <t>Rationale</t>
    </r>
    <r>
      <rPr>
        <sz val="12"/>
        <color indexed="8"/>
        <rFont val="Calibri"/>
        <family val="2"/>
      </rPr>
      <t>: In the natural environment, rain falls and is quickly absorbed by trees, other vegetation, and the ground. Runoff occurs only during large rainfall events. Traditional development practices cover large areas of the ground with impervious surfaces such as roads, driveways, sidewalks, and buildings, reducing the interception and infiltration of rainfall and causing excessive stormwater runoff rates and volumes that result in stream scour, habitat degradation, and local flooding.</t>
    </r>
  </si>
  <si>
    <r>
      <rPr>
        <u/>
        <sz val="12"/>
        <color indexed="8"/>
        <rFont val="Calibri"/>
        <family val="2"/>
      </rPr>
      <t>Rationale</t>
    </r>
    <r>
      <rPr>
        <sz val="12"/>
        <color indexed="8"/>
        <rFont val="Calibri"/>
        <family val="2"/>
      </rPr>
      <t>: Rooftops, roads, parking lots and other paved surfaces absorb and retain heat, leading to an increase in air temperatures in the immediate area. Higher air temperatures contribute to higher energy costs for air conditioning, compromise human health, and increase air pollution.</t>
    </r>
  </si>
  <si>
    <r>
      <rPr>
        <u/>
        <sz val="12"/>
        <color indexed="8"/>
        <rFont val="Calibri"/>
        <family val="2"/>
      </rPr>
      <t>Rationale</t>
    </r>
    <r>
      <rPr>
        <sz val="12"/>
        <color indexed="8"/>
        <rFont val="Calibri"/>
        <family val="2"/>
      </rPr>
      <t>: Light pollution is misdirected or misused light that wastes energy by allowing light to escape into the night sky. Light pollution can also reduce visibility and therefore safety and security at night. It can also harm nocturnal wildlife and ecosystems (e.g., sea turtles moving towards outdoor lights rather than the moonlit ocean). Outside lighting should be directed only to the space that needs to be lit for public safety.</t>
    </r>
  </si>
  <si>
    <r>
      <t>Objective</t>
    </r>
    <r>
      <rPr>
        <sz val="12"/>
        <color indexed="8"/>
        <rFont val="Calibri"/>
        <family val="2"/>
      </rPr>
      <t>: To conserve or restore natural areas to reduce the impact of development on natural systems, including minimizing the built-upon area footprint.</t>
    </r>
  </si>
  <si>
    <r>
      <t>Rationale</t>
    </r>
    <r>
      <rPr>
        <sz val="12"/>
        <color indexed="8"/>
        <rFont val="Calibri"/>
        <family val="2"/>
      </rPr>
      <t>: Natural areas protect water and air quality, provide wildlife habitat and recreational areas, protect human health, and connect people to nature.</t>
    </r>
  </si>
  <si>
    <t>Facilitate energy consumption measurements in order to provide building managers with the tools to identify and explain increases or decreases in energy use, draw energy consumption trends, determine future energy use when planning changes in the business, diagnose specific areas of wasted energy, develop performance targets for energy management programs, and manage their energy consumption?</t>
  </si>
  <si>
    <t>Do codes/ordinances exist which provide for ongoing accountability of building energy consumption over time (exception: buildings or portions of buildings used as residential)?</t>
  </si>
  <si>
    <t>ENERGY STAR Qualified Homes Program Requirements. Ordinance requiring meeting or exceeding the most recent residential model energy code/ordinance, such as the International Energy Conservation Code (IECC).</t>
  </si>
  <si>
    <t xml:space="preserve">Ordinance requiring meeting or exceeding the most recent model energy code, such as ASHRAE’s Energy Standard for Buildings Except Low-Rise Residential Buildings, Standard 90.1 or the IECC. 
ENERGY STAR Commercial Building Requirements.
Enhanced energy provisions of the International green Construction Code (IgCC) or ASHRAE 189.1.
</t>
  </si>
  <si>
    <t>SUMMARY TOTALS</t>
  </si>
  <si>
    <r>
      <t>Objective</t>
    </r>
    <r>
      <rPr>
        <sz val="12"/>
        <rFont val="Calibri"/>
        <family val="2"/>
      </rPr>
      <t>: To reduce development on natural lands by providing options for redevelopment and infill in areas with existing infrastructure.</t>
    </r>
  </si>
  <si>
    <r>
      <t>Rationale:</t>
    </r>
    <r>
      <rPr>
        <b/>
        <sz val="12"/>
        <rFont val="Calibri"/>
        <family val="2"/>
      </rPr>
      <t xml:space="preserve"> </t>
    </r>
    <r>
      <rPr>
        <sz val="12"/>
        <rFont val="Calibri"/>
        <family val="2"/>
      </rPr>
      <t>Communities can realize a significant reduction in regional stormwater runoff if they take advantage of underused properties such as abandoned or underutilized shopping centers. Redevelopment in these areas takes advantage of existing roads and utility infrastructure which can mean that the local government will not have to spend as much to maintain new infrastructure in the future. This leaves large areas of open space undeveloped.</t>
    </r>
  </si>
  <si>
    <r>
      <t>Objective</t>
    </r>
    <r>
      <rPr>
        <sz val="12"/>
        <color indexed="8"/>
        <rFont val="Calibri"/>
        <family val="2"/>
      </rPr>
      <t>: To reduce construction phase pollution by controlling soil erosion, sedimentation, and airborne dust during site development.</t>
    </r>
  </si>
  <si>
    <t xml:space="preserve">Requirement that buildings be designed or constructed to accommodate recycling by building occupants. 
Requirement to provide for the storage of discarded lamps, batteries, and other items which may require special disposal practices in the jurisdiction.
</t>
  </si>
  <si>
    <t>B.4. MATERIAL SELECTION</t>
  </si>
  <si>
    <t>Promote the use of environmentally responsible materials?</t>
  </si>
  <si>
    <t xml:space="preserve">Green building program or ordinance with minimum post consumer recycled content requirements.
Requiring use of the Comprehensive Procurement Guidelines (CPG) and Electronic Product Environmental Assessment Tool (EPEAT) for local government acquisitions.
Certified wood products requirements. 
</t>
  </si>
  <si>
    <t xml:space="preserve">Is there a local government building procurement policy that promotes the use of environmentally responsible materials that:
• are based on a renewable source
• contain recycled content
• are energy efficient (in manufacture and/or in usage)
• durable
• readily recyclable and/or reusable upon decommissioning
• water conserving, mold/mildew resistant
• emit minimal emissions (in manufacturing process and/or in usage)
• are of low toxicity
• require/allow healthful maintenance (doesn’t require harmful sealants/coatings)
• are affordable
• locally sourced, within 500 miles, when possible. 
</t>
  </si>
  <si>
    <t>C. ENERGY CONSERVATION AND ATMOSPHERIC QUALITY</t>
  </si>
  <si>
    <t>C.1. OPTIMIZED ENERGY PERFORMANCE</t>
  </si>
  <si>
    <t>Promote improved, climate-based, energy performance standards?</t>
  </si>
  <si>
    <t>Do ordinances allow for residential building energy-related systems to be installed, calibrated, and perform according to the most up-to-date model code or standard, or better?</t>
  </si>
  <si>
    <t>Ensure that the energy performance requirements are being met post-construction or renovation?</t>
  </si>
  <si>
    <t xml:space="preserve">Policy for on-site grinding and reuse of materials (e.g., concrete, drywall, clean wood, other).
Number of C&amp;D boxes allowed on a site.
Allowances for stockpiling C&amp;D materials on the site.
Requirement for contractor personnel training or certification in C&amp;D management.
Waste management plans. 
</t>
  </si>
  <si>
    <t xml:space="preserve">Do the requirements for the construction site allow for the reuse and recycling of C&amp;D materials, e.g., concrete, drywall, clean wood (ground as mulch), other? </t>
  </si>
  <si>
    <t>B.2. BUILDING REUSE</t>
  </si>
  <si>
    <t>Allow adaptive reuse of existing buildings?</t>
  </si>
  <si>
    <t>Is the redevelopment and reuse of existing buildings encouraged?</t>
  </si>
  <si>
    <t>Are there allowances for green renovations or technologies that retain the historic character of registered historic properties or resources?</t>
  </si>
  <si>
    <t xml:space="preserve">Rehab or reuse ordinance for older buildings.  Pedestrian oriented developments or transit orientated development districts.  Mixed use or density allowances.
Adaptive reuse ordinance.
Voluntary clean-up programs.
Tax increment finance districts.
</t>
  </si>
  <si>
    <t xml:space="preserve">Historic preservation ordinance.
Adaptive reuse, or sustainable design, of historic buildings policy.
</t>
  </si>
  <si>
    <t>B.3. MATERIAL REUSE</t>
  </si>
  <si>
    <t>Promote the utilization of reused building materials?</t>
  </si>
  <si>
    <t>Does the historic preservation ordinance allow for reused or recycled-content building materials during renovation projects?</t>
  </si>
  <si>
    <t>Green building program or ordinance with minimum reuse requirements for new construction.</t>
  </si>
  <si>
    <t>Are there provisions in place that encourage materials reuse?</t>
  </si>
  <si>
    <t>Provide for the reuse of materials during all phases of the building's life?</t>
  </si>
  <si>
    <t>Does the building or site design include a specific area(s) to allow for collection and/or sorting of recyclable materials and materials that require special handling for disposal (i.e., should not be disposed of in the municipal solid waste stream)?</t>
  </si>
  <si>
    <t>Do the codes/ordinances require reduction in sky-glow and light trespass, including design criteria such as illumination cone maximums, automatic timing devices, low reflectance surface requirements, spotlight limitations?</t>
  </si>
  <si>
    <t xml:space="preserve">Dark or night skies ordinances.
Outdoor lighting codes/ordinances.
Light levels or SmartCodes.
Simple guidelines for lighting regulations.
Green parking specifications.
Green street specifications.
Incentives for reducing heat islands.
Low reflectance roof coverings.
Permeable pavement specifications.
</t>
  </si>
  <si>
    <t xml:space="preserve">Outdoor lighting codes/ordinances.
Light levels or SmartCodes.
Simple guidelines for lighting regulations.
</t>
  </si>
  <si>
    <t>Do the codes/ordinances have maximum rather than minimum outdoor lighting requirements to reduce the impacts on night skies, light trespass, and wildlife?</t>
  </si>
  <si>
    <t>TOTALS</t>
  </si>
  <si>
    <t>B. MATERIALS AND RESOURCE CONSERVATION</t>
  </si>
  <si>
    <t>B.1. CONSTRUCTION, RENOVATION, AND DEMOLITION MATERIALS MANAGEMENT</t>
  </si>
  <si>
    <t xml:space="preserve">C&amp;D ordinances requiring minimum recycling by percent or weight.
Waste management plan requirement.
Deconstruction requirements in demolition permit or separate deconstruction permits.
Building permits include C&amp;D materials diversion deposit or bond.
Building material bans at city or county waste disposal facilities.
Renovation ordinance requiring minimum recycling when the projects exceed a certain value or size.
</t>
  </si>
  <si>
    <t>Is there a requirement specifying a diversion (from landfilling) rate for C&amp;D or renovation materials?</t>
  </si>
  <si>
    <t>Waste management plan requirement.</t>
  </si>
  <si>
    <t>Is there a requirement for a waste management plan to be prepared?</t>
  </si>
  <si>
    <t xml:space="preserve">Reduce the amount of C&amp;D materials, including renovation materials, being disposed in landfills? 
Promote the reuse and recycling of C&amp;D and renovation materials?
</t>
  </si>
  <si>
    <t>Is there a stormwater design manual or are there design specifications in the codes/ordinances?</t>
  </si>
  <si>
    <t xml:space="preserve">Redevelopment incentives.
Retrofitting incentives.
Post-construction stormwater credits.
</t>
  </si>
  <si>
    <t>Are there incentives for redevelopment projects in the codes/ordinances?</t>
  </si>
  <si>
    <t>Provide for green streets and alleys options?</t>
  </si>
  <si>
    <t>Permeable pavement specifications.  Green street design incentives.</t>
  </si>
  <si>
    <t>Are there options for green streets or alleys in the codes/ordinances which allow for reduced width streets, permeable pavements, substitution of curb and gutter with swales, reverse curbs, curb cuts, rain gardens, etc.?  Are there incentives for redevelopment to reduce the need for new streets?</t>
  </si>
  <si>
    <t>Provide for green parking options?</t>
  </si>
  <si>
    <t>Permeable pavement specifications.  Green parking design incentives.</t>
  </si>
  <si>
    <t>Are there options for green parking lots including permeable pavements, rain gardens, substitution of curb and gutter systems as above?  Are there maximum parking requirements versus minimum parking requirements to discourage overbuilding parking?  Is shared parking an option?</t>
  </si>
  <si>
    <t>A.5. HEAT ISLAND EFFECT</t>
  </si>
  <si>
    <t>Provide for reducing the creation of heat islands in new and re-development projects?</t>
  </si>
  <si>
    <t xml:space="preserve">Green roof specifications.
Green parking specifications.
Green street specifications.
Incentives for reducing heat islands.
Low reflectance roof coverings.
Permeable pavement specifications.
</t>
  </si>
  <si>
    <t>Are there requirements to minimize the heat generated from rooftops, parking areas, streets, and driveways?</t>
  </si>
  <si>
    <t>Are there incentives for maintaining or restoring tree canopies?</t>
  </si>
  <si>
    <t>Redevelopment incentives.Tree specifications, such as native species lists, placement guides, maintenance requirements, canopy requirements, etc.</t>
  </si>
  <si>
    <t>A.6. LIGHT POLLUTION REDUCTION</t>
  </si>
  <si>
    <t>Provide for reducing light pollution impacts such as reducing sky-glow and light trespass?</t>
  </si>
  <si>
    <t>Provide for control of dust to protect air quality?</t>
  </si>
  <si>
    <t>Dust management specifications.</t>
  </si>
  <si>
    <t>Are there requirements for dust management on the construction site to prevent offsite migration of dust and other pollutants?</t>
  </si>
  <si>
    <t>Provide for lower emission construction equipment to protect air quality?</t>
  </si>
  <si>
    <t>Are there requirements for the construction equipment to be fitted with clean diesel equipment or alternative fuels to reduce greenhouse gas emissions?</t>
  </si>
  <si>
    <t>Clean diesel specifications in municipal projects.  Clean construction initiatives.</t>
  </si>
  <si>
    <t>A.1. SITE DEVELOPMENT AND PRESERVATION OF NATURAL AREAS</t>
  </si>
  <si>
    <t>Buffer ordinances.  Buffer design requirements (width, vegetation, maintenance).  Stormwater credits.</t>
  </si>
  <si>
    <t>Buffer ordinances.  Buffer design requirements.</t>
  </si>
  <si>
    <t xml:space="preserve">Density bonus incentives.
Streamline permitting.
Special tax zones or increment finance districts.
Mixed use development ordinances and criteria.
</t>
  </si>
  <si>
    <t xml:space="preserve">A.4. POST-CONSTRUCTION STORMWATER MANAGEMENT    </t>
  </si>
  <si>
    <t>Provide for the maintenance of predevelopment hydrology for new and redevelopment projects?</t>
  </si>
  <si>
    <t>Is there a post-construction control code/ordinance or requirements in the codes/ordinances?</t>
  </si>
  <si>
    <t>Do the codes/ordinances provide for maintaining pre-development hydrology?</t>
  </si>
  <si>
    <t>Post-construction stormwater management ordinances.  Post-construction best management practice specifications (e.g., green roofs, rain gardens, wet ponds).  Redevelopment incentives.  Retrofitting incentives.</t>
  </si>
  <si>
    <t xml:space="preserve">Stormwater design manuals.  Energy Independence and Security Act (EISA) Section 438 Guidance.  Redevelopment incentives.
Retrofitting incentives.
</t>
  </si>
  <si>
    <t xml:space="preserve">Stormwater design manuals.
Post-construction best management practice specifications (e.g., green roofs, rain gardens, wet ponds).
</t>
  </si>
  <si>
    <t>Urban growth boundary ordinances.  Purchase of Development Rights Program.  Agricultural Conservation Easement.</t>
  </si>
  <si>
    <t>Are there established urban growth boundaries such as large lot or agricultural only zoning outside urban boundaries to keep the urban area compact and allow the rural areas to have fewer impervious surfaces?</t>
  </si>
  <si>
    <t>A.3. CONSTRUCTION PHASE POLLUTANT CONTROL</t>
  </si>
  <si>
    <t>Provide for erosion and sediment controls (E&amp;SC) during the construction phase?</t>
  </si>
  <si>
    <t>Are there E&amp;SC requirements for land disturbing activities to reduce the excessive erosion and sedimentation from land disturbing activities?</t>
  </si>
  <si>
    <t>Are there clearing and grading requirements that limit the amount of exposed soil on the construction site to reduce the potential for erosion and sedimentation?</t>
  </si>
  <si>
    <t xml:space="preserve">E&amp;SC ordinance meeting EPA’s numeric effluent limitation guidelines.
E&amp;SC best management practices (BMPs) based on EPA’s numeric effluent limitation guidelines.
E&amp;SC best management manuals based on EPA’s numeric effluent limitation guidelines.
Third party inspection requirements.  
</t>
  </si>
  <si>
    <t xml:space="preserve"> </t>
  </si>
  <si>
    <t xml:space="preserve">E&amp;SC incentives.
Surety or bonding requirements.
</t>
  </si>
  <si>
    <t xml:space="preserve"> Are there incentives for developers that are high performers in E&amp;SC, such as streamlined permitting, fewer inspections, etc. to encourage highly successful E&amp;SC site management?</t>
  </si>
  <si>
    <t>Clearing and grading ordinance.  Construction phasing requirements that immediately cover exposed soil on the construction site.</t>
  </si>
  <si>
    <t>Provide for control of other pollutants at the construction site such as petroleum, herbicides, solvents, and concrete washout to prevent migration of the associated pollutants into waterways?</t>
  </si>
  <si>
    <t>Good housekeeping requirements.  Petroleum containment and disposal specifications.  Concrete washout containment and disposal specifications.  Solvent handling and disposal specifications.  Herbicides/pesticide/fungicide handling/disposal specifications.  Construction debris containment and disposal specifications.</t>
  </si>
  <si>
    <t>Is there flexibility in design material such that permeable pavements or pavers are accepted on residential or other low use streets or driveways to provide for stormwater infiltration?</t>
  </si>
  <si>
    <t xml:space="preserve">Modified curb and gutter designs.
Stormwater or landscape credits.
</t>
  </si>
  <si>
    <t>Are modified curb or gutters systems such as swale only, reverse curbs, or curb cuts with rain gardens, etc. allowed to provide for stormwater infiltration and evaporation?</t>
  </si>
  <si>
    <t xml:space="preserve">Modified cul-de-sac designs.
Permeable pavement information. 
Stormwater credits.
</t>
  </si>
  <si>
    <t>Are modified cul-de-sac designs allowed to provide for reduced impervious pavement?</t>
  </si>
  <si>
    <t>Allow modified parking requirements to minimize natural resource destruction?</t>
  </si>
  <si>
    <t xml:space="preserve">Green parking ordinances.
Green parking designs.
Maximum parking limit.
Parking study examples.
Stormwater credits.
Parking fee structure to encourage public transportation.
</t>
  </si>
  <si>
    <t>Are requirements in place that allow for reduced parking requirements, credit for shared parking or street parking, or under-structure parking to result in reduced impervious pavement?</t>
  </si>
  <si>
    <t>SUSTAINABLE DESIGN AND GREEN BUILDING</t>
  </si>
  <si>
    <t>A. SUSTAINABLE SITES AND RESPONSIBLE LAND USE DEVELOPMENT</t>
  </si>
  <si>
    <t>A.2. PROMOTE INFILL AND REDEVELOPMENT</t>
  </si>
  <si>
    <t>Overarching Question:</t>
  </si>
  <si>
    <t>Potential Tools and Techniques</t>
  </si>
  <si>
    <t>Assessment of</t>
  </si>
  <si>
    <t>Do the codes/ordinances:</t>
  </si>
  <si>
    <t>Specific Question</t>
  </si>
  <si>
    <t>Differentiate requirements for infill and redevelopment versus new development to minimize natural resource destruction and provide energy economies?</t>
  </si>
  <si>
    <t>Density bonus incentives. Streamline permitting.  Special tax zones or increment finance districts.  Mixed use development ordinances and criteria.</t>
  </si>
  <si>
    <t>Are there requirements in place to encourage infill or redevelopment in areas with existing infrastructure (i.e., provide expedited permit review, reduced fees, cost sharing) to reduce the need for new road and water infrastructure?</t>
  </si>
  <si>
    <t>Establish urban growth boundaries to discourage development in farmlands and forests?</t>
  </si>
  <si>
    <t>Are there steep slope or mountain ridge protection requirements to protect slopes from uses that may endanger the community?</t>
  </si>
  <si>
    <t>Provide for open space preservation such as natural land preservation, green space creation, or conservation developments and cluster designs for new and re-development?</t>
  </si>
  <si>
    <t xml:space="preserve">Open space ordinances.
Maximum grading allowance.
Flexible setbacks.
Imperviousness limits.
Impact fee reductions.
Building height variance.
Zoning approaches such as transfer development rights.
</t>
  </si>
  <si>
    <t>Is there a standard for natural resource preservation or green space creation to provide connected natural environments and provide passive recreation opportunity?</t>
  </si>
  <si>
    <t xml:space="preserve">Conservation development criteria or ordinances.
Cluster development criteria or ordinances.
Zoning approaches.
Incentives such as: variance in building height restriction, shared driveways, expedited permit review, reduced fees, etc.
</t>
  </si>
  <si>
    <t>Are conservation developments and/or cluster designs allowed in order to protect and connect natural environments?</t>
  </si>
  <si>
    <t>Protect existing trees, such as dense tree canopies, specimen trees, and important community trees?</t>
  </si>
  <si>
    <t xml:space="preserve">Tree ordinances.
Tree removal permits.
Street tree designs.
Tree credits.
Replacement ratios.
Stormwater or landscape credits.
</t>
  </si>
  <si>
    <t>Are there requirements for tree preservation to provide urban habitat for wildlife, provide cooling effect for pavement and rooftops, reduce stormwater runoff, and provide for cleaner air?</t>
  </si>
  <si>
    <t>Allow modified street and/or driveway design to minimize natural resource destruction?</t>
  </si>
  <si>
    <t xml:space="preserve">Green street ordinances.
Context sensitive street designs.
Utilities consolidated on one side of street.
Stormwater or landscape credits.
</t>
  </si>
  <si>
    <t>Is there flexibility in street and driveway design for reduced street or driveway widths, reduced sidewalks (one side only) on residential or other low-use streets to reduce the amount of impervious pavement?</t>
  </si>
  <si>
    <t xml:space="preserve">Permeable pavement information.
Stormwater credits.
</t>
  </si>
  <si>
    <t xml:space="preserve">Air barriers.
Housewraps.
Capillary breaks below concrete slabs and in crawlspaces.
Building continuous drainage planes behind exterior cladding, properly flashed to foundation.
Damp or water-proof foundation walls.
Insulated basement and foundation walls.
Window and  door openings and roof or wall intersections fully flashed.
Indoor airPLUS Construction Specifications for homes.
</t>
  </si>
  <si>
    <t>Please choose one</t>
  </si>
  <si>
    <t>No Rating</t>
  </si>
  <si>
    <t>Specific Questions</t>
  </si>
  <si>
    <t>Rating</t>
  </si>
  <si>
    <t>Expressly Allowed</t>
  </si>
  <si>
    <t>Incentivized</t>
  </si>
  <si>
    <t>Code silent, but typically not approved</t>
  </si>
  <si>
    <t>Code silent, but typically allowed</t>
  </si>
  <si>
    <t>Required by code</t>
  </si>
  <si>
    <t>Score</t>
  </si>
  <si>
    <t>Counts</t>
  </si>
  <si>
    <t>Green</t>
  </si>
  <si>
    <t>Yellow</t>
  </si>
  <si>
    <t>Red</t>
  </si>
  <si>
    <t>Provide for preservation or protection of critical natural resources such as: streams, wetlands, floodplains, critical wildlife habitat, steep slopes, and drinking water sources?</t>
  </si>
  <si>
    <t>Do the codes/ordinances provide for a river and stream buffer to protect water quality and habitat in streams and rivers?</t>
  </si>
  <si>
    <t>Do the codes/ordinances for the river and stream buffer include lakes, wetlands and coastal waters to protect water quality and habitats in these waters?</t>
  </si>
  <si>
    <t>Are there replacement or restoration requirements for buffer disturbances when it is absolutely necessary to disturb the vegetated buffer?</t>
  </si>
  <si>
    <t>Expressly Prohibited</t>
  </si>
  <si>
    <t xml:space="preserve">Source water protection ordinances.
Setback requirements.
Zoning approaches.
Protection practices (e.g., double wall underground storage tanks).
</t>
  </si>
  <si>
    <t>Are there drinking water sources protection requirements to ensure the source of drinking water will not be adversely impacted by the project?</t>
  </si>
  <si>
    <t xml:space="preserve">Floodplain protection ordinance.
Floodplain protection mitigation and restoration.
Floodplain zoning incentives.
</t>
  </si>
  <si>
    <t>Are there floodplain protection requirements to protect and/or restore the floodplain?</t>
  </si>
  <si>
    <t xml:space="preserve">Steep slope or mountain ridge protection ordinances.
Steep slope or mountain ridge protection incentives.
Stormwater credits.
</t>
  </si>
  <si>
    <t xml:space="preserve">Minimum floor covering emission requirements (as determined by applicable standards, such as CA/DHS/EHLB/R-174).
Indoor airPLUS Construction Specifications for homes.
</t>
  </si>
  <si>
    <t xml:space="preserve">Minimum composite wood and agrifiber product emission requirements (as determined by applicable standards, such as California Air Resource Board’s regulation, Airborne Toxic Control Measure to Reduce Formaldehyde Emissions for Composite Wood Products or CA/DHS/EHLB/R-174).
Certified low-formaldehyde pressed wood materials used.
Indoor airPLUS Construction Specifications for homes.
</t>
  </si>
  <si>
    <t>Are low-emitting materials encouraged for office furniture systems and seating?</t>
  </si>
  <si>
    <t xml:space="preserve">Minimum office furniture system and seating emission requirements (as determined by applicable standards, such as ANSI/Business and Institutional Furniture Manufacturer’s Association (BIFMA) Standard M7.1).
Indoor airPLUS Construction Specifications for homes.
</t>
  </si>
  <si>
    <t>Are low-emitting materials encouraged for ceiling and wall systems?</t>
  </si>
  <si>
    <t xml:space="preserve">Minimum ceiling and wall system emission requirements (as determined by applicable standards, such as CA/DHS/EHLB/R-174).
Indoor airPLUS Construction Specifications for homes.
</t>
  </si>
  <si>
    <t>Is building design that minimizes pest exposure encouraged?</t>
  </si>
  <si>
    <t xml:space="preserve">Foundation joints and penetrations sealed, including air-tight sump covers.
Corrosion-proof rodent or bird screens installed at all openings that cannot be fully sealed (e.g., attic vents).
</t>
  </si>
  <si>
    <t>E.3. Moisture Control</t>
  </si>
  <si>
    <t>Protect the building and occupants from moisture damage?</t>
  </si>
  <si>
    <t>Do construction requirements mitigate moisture damage?</t>
  </si>
  <si>
    <t>Are provisions or technologies in place to mitigate moisture-related problems?</t>
  </si>
  <si>
    <t>Ordinance requiring construction plans that include protecting absorptive materials from moisture damage during construction and installation. Indoor airPLUS Construction Specifications for homes.</t>
  </si>
  <si>
    <t xml:space="preserve">Residential: Most recent American National Standards Institute (ANSI)/ASHRAE Standard, such as 62.2.
Indoor airPLUS Construction Specifications for homes.
Commercial: Most recent ANSI/ASHRAE Standard, such as 62.1 or 2009 International Mechanical Code ventilation rates.
System-level design outdoor airflow rates calculated based on the zone-level design outdoor airflow rates.
</t>
  </si>
  <si>
    <t xml:space="preserve">Minimum particulate matter filter ratings required.
Permanent entryway track-off systems.
Indoor airPLUS Construction Specifications for homes.
</t>
  </si>
  <si>
    <t xml:space="preserve">Smoking bans inside the building.
Minimum setbacks of designated smoking areas from the building entrance.
</t>
  </si>
  <si>
    <t xml:space="preserve">Outdoor air delivery monitoring device requirements.
Installation of ozone-removing filters in areas with high levels of outdoor ozone.
Preventing air flow from garage into the building.
Vapor barriers when indicated.
Radon control systems or barriers when indicated.
Indoor airPLUS Construction Specifications for homes.
</t>
  </si>
  <si>
    <t xml:space="preserve">Is outdoor air delivered in a manner that promotes occupant health? </t>
  </si>
  <si>
    <t>E.2. LOW-EMITTING MATERIALS</t>
  </si>
  <si>
    <t>Minimize occupant exposure to potentially irritating, harmful, or odorous air contaminants?</t>
  </si>
  <si>
    <t>Are low-emitting materials encouraged for adhesives, sealants, paints, coatings, and aerosols?</t>
  </si>
  <si>
    <t>Are low-emitting materials encouraged for floor coverings?</t>
  </si>
  <si>
    <t>Are low-emitting materials encouraged for composite material?</t>
  </si>
  <si>
    <t xml:space="preserve">Minimum adhesives, sealant, paints and coatings emission requirements (as determined by applicable standards, such as California/ Department of Homeland Security/ Environmental Health Laboratory Branch-R-174 (CA/DHS/EHLB/R-174), Green Seal Standard GS-11, South Coast Air Quality Management District (SCAQMD) Rule 1113, or Green Seal Standard GC-36).
Carpet, adhesives, and cushion qualify for Carpet and Rug Institute (CRI) Green Label Plus or Green Label testing program.
Indoor airPLUS Construction Specifications for homes.
</t>
  </si>
  <si>
    <t>Are natural systems, like constructed wetlands or other innovative infiltration systems, encouraged as a means to infiltrate treated wastewater onsite?</t>
  </si>
  <si>
    <t>SUSTAINABLE SITES</t>
  </si>
  <si>
    <t>MATERIALS AND RESOURCES</t>
  </si>
  <si>
    <t>ENERGY AND ATMOSPHERE</t>
  </si>
  <si>
    <t>WATER</t>
  </si>
  <si>
    <t>INDOOR AIR QUALITY</t>
  </si>
  <si>
    <t>Are publicly owned decentralized and/or innovative on-site wastewater treatment systems encouraged to capture or reuse reclaimed wastewater?</t>
  </si>
  <si>
    <t>Constructed wetlands information. Innovative wastewater reuse.</t>
  </si>
  <si>
    <t xml:space="preserve">Packaged biological nutrient removal systems. 
High efficiency filtration systems.
Non-traditional septic tanks.
</t>
  </si>
  <si>
    <t>D.3 WATER-EFFICIENT LANDSCAPING AND LANDSCAPE IRRIGATION</t>
  </si>
  <si>
    <t>Limit the use of water resources for a building’s landscape maintenance?</t>
  </si>
  <si>
    <t>Grouping plants according to their water needs, or using native and low-water-use or drought resistant plants.</t>
  </si>
  <si>
    <t>Is there a requirement for using plants that will reduce the use of water for landscape maintenance?</t>
  </si>
  <si>
    <t>Limiting turf areas to those needed for practical uses.</t>
  </si>
  <si>
    <t>Are there limitations to the amount of turf area around a building’s perimeter?</t>
  </si>
  <si>
    <t>Limit the use of potable water resources to irrigate a building’s landscape?</t>
  </si>
  <si>
    <t>Are alternatives to using potable water for outside irrigation, such as rainwater, grey water, and reclaimed wastewater, encouraged?</t>
  </si>
  <si>
    <t xml:space="preserve">Rainwater ordinances. Grey water ordinances.
Reclaimed wastewater information.
Upgrade plumbing code.
Incentives such as tax reductions, rebates.
</t>
  </si>
  <si>
    <t>WaterSense labeled irrigation systems.</t>
  </si>
  <si>
    <t>Is the use of high efficiency irrigation systems (such moisture sensors, drip vs. spray) encouraged?</t>
  </si>
  <si>
    <t>E. INDOOR ENVIRONMENTAL AIR QUALITY</t>
  </si>
  <si>
    <t>E.1. MINIMUM AIR QUALITY PERFORMANCE</t>
  </si>
  <si>
    <t>Provide for healthy indoor environmental air quality?</t>
  </si>
  <si>
    <t>Are there minimum ventilation requirements that are protective of IAQ while minimizing energy loss?</t>
  </si>
  <si>
    <t>Are there requirements for controlling indoor particulate matter?</t>
  </si>
  <si>
    <t>Are smoking bans in place?</t>
  </si>
  <si>
    <t>Verified diesel retrofit technologies. Local government construction contract specification requirements, e.g., vehicle emissions, dust control, idle reduction policies.</t>
  </si>
  <si>
    <t>ENERGY STAR appliances. Heating element specifications.</t>
  </si>
  <si>
    <t>D. WATER EFFICIENCY, CONSERVATION, AND MANAGEMENT</t>
  </si>
  <si>
    <t>D.1 WATER USE REDUCTION AND INNOVATIVE PLUMBING SYSTEMS</t>
  </si>
  <si>
    <t>Allow for water use reduction through innovative plumbing systems and individual metering?</t>
  </si>
  <si>
    <t>Is the use of high efficient and innovative plumbing fixtures and fittings, such as WaterSense labeled, encouraged to reduce water consumption?</t>
  </si>
  <si>
    <t>Is the reuse of air conditioning condensate water encouraged to reduce unnecessary use of potable water?</t>
  </si>
  <si>
    <t>Requirement for WaterSense homes. Incentives, such as rebate programs or property tax forgiveness. Upgrade plumbing code for high efficiency fixtures. Composting toilet information.</t>
  </si>
  <si>
    <t xml:space="preserve">Revise code for multi-family buildings.
Water metering information.
</t>
  </si>
  <si>
    <t xml:space="preserve">Are there provisions in place that encourage individual metering in multifamily units to reduce water consumption? </t>
  </si>
  <si>
    <t xml:space="preserve">Air conditioning condensate water reuse.
Upgrade plumbing code.
</t>
  </si>
  <si>
    <t xml:space="preserve">Rainwater harvesting model ordinances.
Rainwater harvesting plan requirements.
</t>
  </si>
  <si>
    <t xml:space="preserve">Is the use of rainwater harvesting systems allowed within the community for outdoor irrigation to reduce unnecessary use of potable water? 
Is the water from rainwater systems allowed for indoor use such as toilet flushing to reduce unnecessary use of potable water?
</t>
  </si>
  <si>
    <t>Gray water model ordinances.</t>
  </si>
  <si>
    <t xml:space="preserve">Is the use of gray water systems encouraged for outdoor irrigation to reduce unnecessary use of potable water? 
Is the water from gray systems allowed for indoor use such as toilet flushing to reduce unnecessary use of potable water?
</t>
  </si>
  <si>
    <t>D.2 INNOVATIVE WASTEWATER TREATMENT</t>
  </si>
  <si>
    <t>Promote the infiltration of wastewater onsite?</t>
  </si>
  <si>
    <t>Are there provisions in place which address energy features of public and private swimming pools, fountains, and spas?</t>
  </si>
  <si>
    <t>Eliminate unnecessary light pollution and conserve energy?</t>
  </si>
  <si>
    <t xml:space="preserve">Dark skies or night skies ordinances.
Adoption of the newest energy codes.
</t>
  </si>
  <si>
    <t>Are specific requirements in place (e.g., maximum allowed lumens per square foot for each lighting zone) for outdoor lighting as it pertains to: building and structures; recreational areas; parking lot lighting; landscape lighting; billboards and other signage; street lighting?</t>
  </si>
  <si>
    <t>C.2. ON-SITE RENEWABLE ENERGY</t>
  </si>
  <si>
    <t>Provide for the use of on-site renewable energy?</t>
  </si>
  <si>
    <t>Provisions for solar, wind, geothermal, low-impact hydro, biomass, or bio-gas strategies.</t>
  </si>
  <si>
    <t>Are there allowances for using renewable energy technologies at registered historic properties or resources?</t>
  </si>
  <si>
    <t>Are renewable energy technologies allowable under existing local ordinances? Examples include: trees ordinances that limit solar, burn ordinances that limit biomass projects, structural height limitations that impact solar, prohibitions on the use of groundwater in geothermal projects, structural restrictions for small scale wind generation and large scale wind generation, etc.</t>
  </si>
  <si>
    <t xml:space="preserve">Historic preservation ordinance.
Sustainable design of historic buildings policy.
</t>
  </si>
  <si>
    <t>Net-metering policy or ordinance.</t>
  </si>
  <si>
    <t xml:space="preserve">If net-metering is allowed in the state, is it encouraged by the local community? </t>
  </si>
  <si>
    <t>C.3. PROTECT ATMOSPHERIC QUALITY</t>
  </si>
  <si>
    <t>Protect atmospheric quality by reducing the use of ozone-depleting refrigerants, and the generation of other air pollutants and greenhouse gases?</t>
  </si>
  <si>
    <t>Are clean construction practices encouraged?</t>
  </si>
  <si>
    <t>Are high efficiency appliances encouraged or required?</t>
  </si>
  <si>
    <t>Restrictions on Chlorofluorocarbon (CFC) -based refrigerants. Restrictions on ozone-depleting substances in fire suppression systems.</t>
  </si>
  <si>
    <t xml:space="preserve">Do ordinances allow for commercial building energy-related systems to be installed, calibrated, and perform according to the most up-to-date model code or standard or better?
Additional things to consider:
• Are performance-based compliance options allowed to be less efficient than prescriptive options?
• Are there incentives to build smaller or use less energy per square foot of building area? 
• Are there incentives to construct buildings which are more energy efficient than the minimum requirements of the jurisdiction?
</t>
  </si>
  <si>
    <t xml:space="preserve">ENERGY STAR Qualified Homes Program Checklist.
ENERGY STAR Energy Design Guidance Checklist.
Require third-party building inspection of equipment, insulation, ductwork, etc. prior to completion of the building.
Require diagnostic testing to assure proper installation and verification by a certified Home Energy Rating System (HERS) rater.
Require verification of energy performance for commercial use during change of occupant or tenant, and during re-sale, through specified audits and other material.
ENERGY STAR Target Finder in Commercial Buildings.
</t>
  </si>
  <si>
    <t xml:space="preserve">Are checklists, certification, field testing and/or verification required to ensure that energy performance standards are met?
Additional things to consider:
• Is third party energy code enforcement allowed?
• Is third party energy code enforcement performed? 
</t>
  </si>
  <si>
    <t xml:space="preserve">Ordinances requiring measurement devices with remote communication ability, providing daily energy profiles.
Ordinances providing for submetering of large or significant loads in commercial buildings. 
Ordinances providing for submetering of individual apartments in multi-family buildings and submetering of individual tenants in commercial buildings.
</t>
  </si>
  <si>
    <t>Provide energy specifications for specific water features in commercial and residential buildings?</t>
  </si>
  <si>
    <t xml:space="preserve">Heating element specifications.
Circulating pump motors and filtration pump motors specifications.
Cooling tower specifications.
</t>
  </si>
  <si>
    <t>A pie chart providing a graphical representation of the results is given for each category.</t>
  </si>
  <si>
    <r>
      <rPr>
        <b/>
        <sz val="11"/>
        <rFont val="Calibri"/>
        <family val="2"/>
      </rPr>
      <t xml:space="preserve">Please note: </t>
    </r>
    <r>
      <rPr>
        <sz val="11"/>
        <color indexed="0"/>
        <rFont val="Calibri"/>
      </rPr>
      <t>none of the cells are locked, so it is possible to copy and paste over the options.  Please be careful if you are adding or editing text, so that you don’t mistakenly override some of the formulas that provide the drop down menus or the formulas that generate the pie charts or the automatic summaries of the color-ratings.</t>
    </r>
  </si>
  <si>
    <r>
      <rPr>
        <b/>
        <sz val="11"/>
        <rFont val="Calibri"/>
        <family val="2"/>
      </rPr>
      <t>Please note:</t>
    </r>
    <r>
      <rPr>
        <sz val="11"/>
        <color indexed="0"/>
        <rFont val="Calibri"/>
      </rPr>
      <t xml:space="preserve"> This tool can be expanded or modified to fit the needs of your community. Therefore, if you need to add sections or areas that are not currently addressed by the assessment tool-- e.g., building in coastal areas, ordinances for community gardens etc., these sections can be added as needed and you may copy and paste the drop down menus and formulas to generate the automatic pie charts and summary tables.</t>
    </r>
  </si>
  <si>
    <t>Notes</t>
  </si>
  <si>
    <r>
      <rPr>
        <b/>
        <sz val="12"/>
        <color indexed="8"/>
        <rFont val="Calibri"/>
        <family val="2"/>
        <scheme val="minor"/>
      </rPr>
      <t>Overarching Question:</t>
    </r>
    <r>
      <rPr>
        <sz val="12"/>
        <color indexed="8"/>
        <rFont val="Calibri"/>
        <family val="2"/>
        <scheme val="minor"/>
      </rPr>
      <t xml:space="preserve">  
Do the codes/ordinances:</t>
    </r>
  </si>
  <si>
    <r>
      <t>Rationale</t>
    </r>
    <r>
      <rPr>
        <sz val="12"/>
        <color indexed="8"/>
        <rFont val="Calibri"/>
        <family val="2"/>
        <scheme val="minor"/>
      </rPr>
      <t>: Repairing a building rather than tearing it down saves natural resources and energy and prevents pollution that might take place as a byproduct of extraction, manufacturing, and transportation of virgin materials. Building reuse also avoids creating solid waste that could end up in landfills.</t>
    </r>
  </si>
  <si>
    <r>
      <t>Rationale</t>
    </r>
    <r>
      <rPr>
        <sz val="12"/>
        <color indexed="8"/>
        <rFont val="Calibri"/>
        <family val="2"/>
        <scheme val="minor"/>
      </rPr>
      <t>: Selecting environmentally preferable building materials can reduce construction costs and environmental impacts that result from the extraction, processing, and transportation of virgin materials. These materials can also reduce the depletion of finite raw materials and encourage environmentally responsible resource management.</t>
    </r>
  </si>
  <si>
    <r>
      <t>Rationale</t>
    </r>
    <r>
      <rPr>
        <sz val="12"/>
        <color indexed="8"/>
        <rFont val="Calibri"/>
        <family val="2"/>
        <scheme val="minor"/>
      </rPr>
      <t>: On-site renewable energy generation can produce significant economic, energy, and environmental benefits. On-site renewable energy reduces energy costs by decreasing a building’s susceptibility to fossil fuel price volatility. On-site renewable energy also reduces greenhouse gas and other air emissions.</t>
    </r>
  </si>
  <si>
    <r>
      <t>Rationale</t>
    </r>
    <r>
      <rPr>
        <sz val="12"/>
        <color indexed="8"/>
        <rFont val="Calibri"/>
        <family val="2"/>
        <scheme val="minor"/>
      </rPr>
      <t>: Increasing water efficiency and conserving water reduces water bills and leaves more water in rivers, lakes, and other freshwater sources. Water conservation also reduces the burden on municipal water supply and wastewater systems; saves energy from reduced amounts of water pumped, treated, and distributed; and reduces wastewater treatment collection.</t>
    </r>
  </si>
  <si>
    <r>
      <t>Rationale</t>
    </r>
    <r>
      <rPr>
        <sz val="12"/>
        <color indexed="8"/>
        <rFont val="Calibri"/>
        <family val="2"/>
        <scheme val="minor"/>
      </rPr>
      <t>: Treating wastewater more effectively and efficiently reduces the amount of wastewater generated. Also, reducing the water sent to on-site wastewater treatment systems may improve the overall process performance by reducing the hydraulic loading and, in some cases, providing a more stable wastewater flow.</t>
    </r>
  </si>
  <si>
    <r>
      <t>Rationale</t>
    </r>
    <r>
      <rPr>
        <sz val="12"/>
        <color indexed="8"/>
        <rFont val="Calibri"/>
        <family val="2"/>
        <scheme val="minor"/>
      </rPr>
      <t>: Water-efficient landscaping offers many economic and environmental benefits that can include lower water bills, decreased energy use, reduced irrigation water use, reduced landscaping and labor maintenance, and conservation of natural resources and preservation of habitat. When irrigation is needed, water-efficient irrigation offers many environmental and economic benefits over traditional irrigation.</t>
    </r>
  </si>
  <si>
    <r>
      <t>Rationale</t>
    </r>
    <r>
      <rPr>
        <sz val="12"/>
        <color indexed="8"/>
        <rFont val="Calibri"/>
        <family val="2"/>
        <scheme val="minor"/>
      </rPr>
      <t>: Moisture entering the building is the primary reason for building deterioration. Controlling moisture can increase the building’s durability and longevity. Furthermore, moisture problems can lead to mold and other biological pollutants that can harm health. A variety of moisture control features, including improved control condensation and better roof, wall, and foundation drainage, can minimize these health risks.</t>
    </r>
  </si>
  <si>
    <r>
      <t>Rationale</t>
    </r>
    <r>
      <rPr>
        <sz val="12"/>
        <color indexed="8"/>
        <rFont val="Calibri"/>
        <family val="2"/>
        <scheme val="minor"/>
      </rPr>
      <t>: Low-emitting materials release fewer Volatile Organic Compounds (VOCs) and other harmful chemicals into the air. These chemicals are found in higher concentrations indoors and can cause a variety of different health problems, such as eye, nose, and throat irritation; headaches; and kidney and liver damage.</t>
    </r>
  </si>
  <si>
    <t>Boise River System Ordinance</t>
  </si>
  <si>
    <t>Floodplain Development Ordinance</t>
  </si>
  <si>
    <t>Foothills Planned Develoment Ordinance</t>
  </si>
  <si>
    <t>Design Review Ordinance</t>
  </si>
  <si>
    <t>Infill Density Bonus was temporarly deleted from code due to the fact that most all development is now infill. The city also has TIF Urban Renewal Areas and expedited processing for mixed use and green projects in priority areas.</t>
  </si>
  <si>
    <t>ESC Ordinance</t>
  </si>
  <si>
    <t>Minimization of soil exposure and scheduling.  Permit conditions require stabilization on inactive portions of the site within 14-days.</t>
  </si>
  <si>
    <t>Enforcement through IDEQ with support by City.</t>
  </si>
  <si>
    <t>The zoning code contains parking maximums as well as parking minimums.</t>
  </si>
  <si>
    <t>HPC Ordinance</t>
  </si>
  <si>
    <t>Design Guidelines for Residential Historic Districts</t>
  </si>
  <si>
    <t>Public Works arguing w/Idaho Power who is hiking rates for those putting energy back into grid.</t>
  </si>
  <si>
    <t xml:space="preserve">Pressurized irrigation ordinance requires that if surface water rights are available, they must be used for irrigation in new subdivisions. </t>
  </si>
  <si>
    <t>DEQ has issues with gray water reuse and sometimes imposes regulations that make its use cost prohibitive.</t>
  </si>
  <si>
    <t>City has adopted the 2009 IECC</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</si>
</sst>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0"/>
      <name val="Times New Roman"/>
      <family val="1"/>
    </font>
    <font>
      <sz val="12"/>
      <color indexed="8"/>
      <name val="Times New Roman"/>
      <family val="1"/>
    </font>
    <font>
      <sz val="8"/>
      <name val="Calibri"/>
      <family val="2"/>
    </font>
    <font>
      <sz val="10"/>
      <color indexed="8"/>
      <name val="Arial"/>
      <family val="2"/>
    </font>
    <font>
      <b/>
      <sz val="12"/>
      <name val="Calibri"/>
      <family val="2"/>
    </font>
    <font>
      <sz val="12"/>
      <color indexed="8"/>
      <name val="Calibri"/>
      <family val="2"/>
    </font>
    <font>
      <u/>
      <sz val="12"/>
      <color indexed="8"/>
      <name val="Calibri"/>
      <family val="2"/>
    </font>
    <font>
      <sz val="12"/>
      <name val="Calibri"/>
      <family val="2"/>
    </font>
    <font>
      <b/>
      <sz val="12"/>
      <color indexed="8"/>
      <name val="Calibri"/>
      <family val="2"/>
    </font>
    <font>
      <sz val="11"/>
      <color indexed="0"/>
      <name val="Calibri"/>
    </font>
    <font>
      <u/>
      <sz val="11"/>
      <color indexed="0"/>
      <name val="Calibri Bold"/>
    </font>
    <font>
      <sz val="11"/>
      <color indexed="0"/>
      <name val="Calibri"/>
    </font>
    <font>
      <sz val="11"/>
      <name val="Calibri"/>
      <family val="2"/>
      <scheme val="minor"/>
    </font>
    <font>
      <sz val="11"/>
      <color indexed="8"/>
      <name val="Calibri"/>
      <family val="2"/>
      <scheme val="minor"/>
    </font>
    <font>
      <b/>
      <sz val="12"/>
      <name val="Calibri"/>
      <family val="2"/>
      <scheme val="minor"/>
    </font>
    <font>
      <sz val="12"/>
      <color indexed="8"/>
      <name val="Calibri"/>
      <family val="2"/>
      <scheme val="minor"/>
    </font>
    <font>
      <sz val="12"/>
      <name val="Calibri"/>
      <family val="2"/>
      <scheme val="minor"/>
    </font>
    <font>
      <sz val="12"/>
      <color theme="1"/>
      <name val="Calibri"/>
      <family val="2"/>
      <scheme val="minor"/>
    </font>
    <font>
      <sz val="12"/>
      <color indexed="63"/>
      <name val="Calibri"/>
      <family val="2"/>
      <scheme val="minor"/>
    </font>
    <font>
      <sz val="10"/>
      <name val="Calibri"/>
      <family val="2"/>
      <scheme val="minor"/>
    </font>
    <font>
      <u/>
      <sz val="12"/>
      <name val="Calibri"/>
      <family val="2"/>
      <scheme val="minor"/>
    </font>
    <font>
      <u/>
      <sz val="12"/>
      <color indexed="8"/>
      <name val="Calibri"/>
      <family val="2"/>
      <scheme val="minor"/>
    </font>
    <font>
      <sz val="8"/>
      <name val="Verdana"/>
    </font>
    <font>
      <b/>
      <sz val="11"/>
      <name val="Calibri"/>
      <family val="2"/>
    </font>
    <font>
      <sz val="11"/>
      <color indexed="0"/>
      <name val="Calibri"/>
      <family val="2"/>
    </font>
    <font>
      <b/>
      <sz val="12"/>
      <color indexed="8"/>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ck">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0" fillId="0" borderId="0" applyNumberFormat="0" applyFill="0" applyBorder="0" applyProtection="0"/>
  </cellStyleXfs>
  <cellXfs count="203">
    <xf numFmtId="0" fontId="0" fillId="0" borderId="0" xfId="0"/>
    <xf numFmtId="0" fontId="1" fillId="0" borderId="0" xfId="0" applyFont="1" applyAlignment="1">
      <alignment wrapText="1"/>
    </xf>
    <xf numFmtId="0" fontId="1" fillId="0" borderId="0" xfId="0" applyFont="1" applyAlignment="1" applyProtection="1">
      <alignment wrapText="1"/>
      <protection locked="0"/>
    </xf>
    <xf numFmtId="0" fontId="4" fillId="0" borderId="0" xfId="0" applyFont="1"/>
    <xf numFmtId="0" fontId="10" fillId="0" borderId="0" xfId="1" applyNumberFormat="1" applyFont="1" applyAlignment="1"/>
    <xf numFmtId="0" fontId="10" fillId="0" borderId="0" xfId="1" applyNumberFormat="1" applyBorder="1" applyAlignment="1">
      <alignment horizontal="left" wrapText="1"/>
    </xf>
    <xf numFmtId="0" fontId="10" fillId="0" borderId="0" xfId="1" applyNumberFormat="1" applyFont="1" applyBorder="1" applyAlignment="1">
      <alignment horizontal="left" wrapText="1"/>
    </xf>
    <xf numFmtId="0" fontId="11" fillId="0" borderId="0" xfId="1" applyNumberFormat="1" applyFont="1" applyBorder="1" applyAlignment="1"/>
    <xf numFmtId="0" fontId="10" fillId="0" borderId="0" xfId="1" applyNumberFormat="1" applyFont="1" applyBorder="1" applyAlignment="1"/>
    <xf numFmtId="0" fontId="10" fillId="0" borderId="0" xfId="1" applyNumberFormat="1" applyFont="1" applyAlignment="1">
      <alignment horizontal="center"/>
    </xf>
    <xf numFmtId="0" fontId="12" fillId="0" borderId="0" xfId="1" applyNumberFormat="1" applyFont="1" applyAlignment="1"/>
    <xf numFmtId="0" fontId="1" fillId="0" borderId="0" xfId="0" applyFont="1" applyProtection="1">
      <protection locked="0"/>
    </xf>
    <xf numFmtId="0" fontId="1" fillId="0" borderId="0" xfId="0" applyFont="1" applyBorder="1" applyProtection="1">
      <protection locked="0"/>
    </xf>
    <xf numFmtId="0" fontId="0" fillId="0" borderId="0" xfId="0" applyProtection="1">
      <protection locked="0"/>
    </xf>
    <xf numFmtId="0" fontId="1" fillId="0" borderId="0" xfId="0" applyFont="1" applyBorder="1" applyAlignment="1" applyProtection="1">
      <alignment wrapText="1"/>
      <protection locked="0"/>
    </xf>
    <xf numFmtId="0" fontId="4" fillId="0" borderId="0" xfId="0" applyFont="1" applyProtection="1">
      <protection locked="0"/>
    </xf>
    <xf numFmtId="0" fontId="25" fillId="0" borderId="0" xfId="1" applyNumberFormat="1" applyFont="1" applyAlignment="1">
      <alignment wrapText="1"/>
    </xf>
    <xf numFmtId="0" fontId="10" fillId="0" borderId="0" xfId="1" applyNumberFormat="1" applyFont="1" applyFill="1" applyAlignment="1"/>
    <xf numFmtId="0" fontId="1" fillId="0" borderId="0" xfId="0" applyFont="1" applyBorder="1" applyAlignment="1" applyProtection="1">
      <protection locked="0"/>
    </xf>
    <xf numFmtId="0" fontId="1" fillId="0" borderId="0" xfId="0" applyFont="1" applyAlignment="1" applyProtection="1">
      <protection locked="0"/>
    </xf>
    <xf numFmtId="0" fontId="0" fillId="0" borderId="0" xfId="0" applyAlignment="1" applyProtection="1">
      <protection locked="0"/>
    </xf>
    <xf numFmtId="0" fontId="1" fillId="2" borderId="0" xfId="0" applyFont="1" applyFill="1" applyProtection="1">
      <protection locked="0"/>
    </xf>
    <xf numFmtId="0" fontId="1" fillId="2" borderId="0" xfId="0" applyFont="1" applyFill="1" applyAlignment="1" applyProtection="1">
      <alignment wrapText="1"/>
      <protection locked="0"/>
    </xf>
    <xf numFmtId="0" fontId="16" fillId="2" borderId="16" xfId="0" applyFont="1" applyFill="1" applyBorder="1" applyAlignment="1" applyProtection="1">
      <alignment vertical="top"/>
      <protection locked="0"/>
    </xf>
    <xf numFmtId="0" fontId="16" fillId="2" borderId="17" xfId="0" applyFont="1" applyFill="1" applyBorder="1" applyAlignment="1" applyProtection="1">
      <alignment vertical="top"/>
      <protection locked="0"/>
    </xf>
    <xf numFmtId="0" fontId="18" fillId="2" borderId="17" xfId="0" applyFont="1" applyFill="1" applyBorder="1" applyAlignment="1" applyProtection="1">
      <protection locked="0"/>
    </xf>
    <xf numFmtId="0" fontId="18" fillId="2" borderId="13" xfId="0" applyFont="1" applyFill="1" applyBorder="1" applyAlignment="1" applyProtection="1">
      <protection locked="0"/>
    </xf>
    <xf numFmtId="0" fontId="16" fillId="2" borderId="9" xfId="0" applyFont="1" applyFill="1" applyBorder="1" applyAlignment="1" applyProtection="1">
      <alignment vertical="top"/>
      <protection locked="0"/>
    </xf>
    <xf numFmtId="0" fontId="18" fillId="2" borderId="15" xfId="0" applyFont="1" applyFill="1" applyBorder="1" applyAlignment="1" applyProtection="1">
      <protection locked="0"/>
    </xf>
    <xf numFmtId="0" fontId="18" fillId="2" borderId="14" xfId="0" applyFont="1" applyFill="1" applyBorder="1" applyAlignment="1" applyProtection="1">
      <protection locked="0"/>
    </xf>
    <xf numFmtId="0" fontId="22" fillId="2" borderId="8" xfId="0" applyFont="1" applyFill="1" applyBorder="1" applyAlignment="1" applyProtection="1">
      <alignment vertical="top"/>
      <protection locked="0"/>
    </xf>
    <xf numFmtId="0" fontId="18" fillId="2" borderId="0" xfId="0" applyFont="1" applyFill="1" applyBorder="1" applyAlignment="1" applyProtection="1">
      <protection locked="0"/>
    </xf>
    <xf numFmtId="0" fontId="18" fillId="2" borderId="5" xfId="0" applyFont="1" applyFill="1" applyBorder="1" applyAlignment="1" applyProtection="1">
      <protection locked="0"/>
    </xf>
    <xf numFmtId="0" fontId="22" fillId="2" borderId="10" xfId="0" applyFont="1" applyFill="1" applyBorder="1" applyAlignment="1" applyProtection="1">
      <alignment vertical="top"/>
      <protection locked="0"/>
    </xf>
    <xf numFmtId="0" fontId="18" fillId="2" borderId="7" xfId="0" applyFont="1" applyFill="1" applyBorder="1" applyAlignment="1" applyProtection="1">
      <protection locked="0"/>
    </xf>
    <xf numFmtId="0" fontId="18" fillId="2" borderId="12" xfId="0" applyFont="1" applyFill="1" applyBorder="1" applyAlignment="1" applyProtection="1">
      <protection locked="0"/>
    </xf>
    <xf numFmtId="0" fontId="16" fillId="2" borderId="1" xfId="0" applyFont="1" applyFill="1" applyBorder="1" applyAlignment="1" applyProtection="1">
      <alignment horizontal="center" vertical="top" wrapText="1"/>
      <protection locked="0"/>
    </xf>
    <xf numFmtId="0" fontId="26" fillId="2" borderId="2" xfId="0" applyFont="1" applyFill="1" applyBorder="1" applyAlignment="1" applyProtection="1">
      <alignment horizontal="center" vertical="top" wrapText="1"/>
      <protection locked="0"/>
    </xf>
    <xf numFmtId="0" fontId="15" fillId="2" borderId="2" xfId="0" applyFont="1" applyFill="1" applyBorder="1" applyAlignment="1" applyProtection="1">
      <alignment horizontal="center" vertical="top" wrapText="1"/>
      <protection locked="0"/>
    </xf>
    <xf numFmtId="0" fontId="16" fillId="2" borderId="2" xfId="0" applyFont="1" applyFill="1" applyBorder="1" applyAlignment="1" applyProtection="1">
      <alignment vertical="top" wrapText="1"/>
      <protection locked="0"/>
    </xf>
    <xf numFmtId="0" fontId="17" fillId="2" borderId="3" xfId="0" applyFont="1" applyFill="1" applyBorder="1" applyAlignment="1" applyProtection="1">
      <alignment horizontal="center" wrapText="1"/>
      <protection locked="0"/>
    </xf>
    <xf numFmtId="0" fontId="17" fillId="2" borderId="3" xfId="0" applyFont="1" applyFill="1" applyBorder="1" applyAlignment="1" applyProtection="1">
      <alignment horizontal="centerContinuous" vertical="center" wrapText="1"/>
    </xf>
    <xf numFmtId="0" fontId="16" fillId="2" borderId="3" xfId="0" applyFont="1" applyFill="1" applyBorder="1" applyAlignment="1" applyProtection="1">
      <alignment vertical="top" wrapText="1"/>
      <protection locked="0"/>
    </xf>
    <xf numFmtId="0" fontId="17" fillId="2" borderId="3" xfId="0" applyFont="1" applyFill="1" applyBorder="1" applyAlignment="1" applyProtection="1">
      <alignment vertical="top" wrapText="1"/>
      <protection locked="0"/>
    </xf>
    <xf numFmtId="0" fontId="17" fillId="2" borderId="0" xfId="0" applyFont="1" applyFill="1" applyProtection="1">
      <protection locked="0"/>
    </xf>
    <xf numFmtId="0" fontId="17" fillId="2" borderId="0" xfId="0" applyFont="1" applyFill="1" applyAlignment="1" applyProtection="1">
      <alignment wrapText="1"/>
      <protection locked="0"/>
    </xf>
    <xf numFmtId="0" fontId="17" fillId="2" borderId="16" xfId="0" applyFont="1" applyFill="1" applyBorder="1" applyAlignment="1" applyProtection="1">
      <alignment vertical="top"/>
      <protection locked="0"/>
    </xf>
    <xf numFmtId="0" fontId="17" fillId="2" borderId="17" xfId="0" applyFont="1" applyFill="1" applyBorder="1" applyAlignment="1" applyProtection="1">
      <alignment vertical="top"/>
      <protection locked="0"/>
    </xf>
    <xf numFmtId="0" fontId="17" fillId="2" borderId="9" xfId="0" applyFont="1" applyFill="1" applyBorder="1" applyAlignment="1" applyProtection="1">
      <alignment vertical="top"/>
      <protection locked="0"/>
    </xf>
    <xf numFmtId="0" fontId="17" fillId="2" borderId="15" xfId="0" applyFont="1" applyFill="1" applyBorder="1" applyAlignment="1" applyProtection="1">
      <alignment vertical="top"/>
      <protection locked="0"/>
    </xf>
    <xf numFmtId="0" fontId="17" fillId="2" borderId="8" xfId="0" applyFont="1" applyFill="1" applyBorder="1" applyAlignment="1" applyProtection="1">
      <alignment vertical="top"/>
      <protection locked="0"/>
    </xf>
    <xf numFmtId="0" fontId="17" fillId="2" borderId="0" xfId="0" applyFont="1" applyFill="1" applyBorder="1" applyAlignment="1" applyProtection="1">
      <alignment vertical="top"/>
      <protection locked="0"/>
    </xf>
    <xf numFmtId="0" fontId="21" fillId="2" borderId="8" xfId="0" applyFont="1" applyFill="1" applyBorder="1" applyAlignment="1" applyProtection="1">
      <alignment vertical="top"/>
      <protection locked="0"/>
    </xf>
    <xf numFmtId="0" fontId="21" fillId="2" borderId="0" xfId="0" applyFont="1" applyFill="1" applyBorder="1" applyAlignment="1" applyProtection="1">
      <alignment vertical="top"/>
      <protection locked="0"/>
    </xf>
    <xf numFmtId="0" fontId="17" fillId="2" borderId="1" xfId="0" applyFont="1" applyFill="1" applyBorder="1" applyAlignment="1" applyProtection="1">
      <alignment vertical="top" wrapText="1"/>
      <protection locked="0"/>
    </xf>
    <xf numFmtId="0" fontId="17" fillId="2" borderId="9" xfId="0" applyFont="1" applyFill="1" applyBorder="1" applyAlignment="1" applyProtection="1">
      <alignment vertical="top" wrapText="1"/>
      <protection locked="0"/>
    </xf>
    <xf numFmtId="0" fontId="17" fillId="2" borderId="6" xfId="0" applyFont="1" applyFill="1" applyBorder="1" applyAlignment="1" applyProtection="1">
      <alignment vertical="top" wrapText="1"/>
      <protection locked="0"/>
    </xf>
    <xf numFmtId="0" fontId="17" fillId="2" borderId="10" xfId="0" applyFont="1" applyFill="1" applyBorder="1" applyAlignment="1" applyProtection="1">
      <alignment vertical="top" wrapText="1"/>
      <protection locked="0"/>
    </xf>
    <xf numFmtId="0" fontId="17" fillId="2" borderId="2" xfId="0" applyFont="1" applyFill="1" applyBorder="1" applyAlignment="1" applyProtection="1">
      <alignment vertical="top" wrapText="1"/>
      <protection locked="0"/>
    </xf>
    <xf numFmtId="0" fontId="17" fillId="2" borderId="11" xfId="0" applyFont="1" applyFill="1" applyBorder="1" applyAlignment="1" applyProtection="1">
      <alignment horizontal="center" wrapText="1"/>
      <protection locked="0"/>
    </xf>
    <xf numFmtId="0" fontId="17" fillId="2" borderId="4" xfId="0" applyFont="1" applyFill="1" applyBorder="1" applyAlignment="1" applyProtection="1">
      <alignment horizontal="centerContinuous" vertical="center" wrapText="1"/>
    </xf>
    <xf numFmtId="0" fontId="1" fillId="2" borderId="3" xfId="0" applyFont="1" applyFill="1" applyBorder="1" applyProtection="1">
      <protection locked="0"/>
    </xf>
    <xf numFmtId="0" fontId="16" fillId="2" borderId="15" xfId="0" applyFont="1" applyFill="1" applyBorder="1" applyAlignment="1" applyProtection="1">
      <alignment vertical="top"/>
      <protection locked="0"/>
    </xf>
    <xf numFmtId="0" fontId="16" fillId="2" borderId="8" xfId="0" applyFont="1" applyFill="1" applyBorder="1" applyAlignment="1" applyProtection="1">
      <alignment vertical="top"/>
      <protection locked="0"/>
    </xf>
    <xf numFmtId="0" fontId="16" fillId="2" borderId="0" xfId="0" applyFont="1" applyFill="1" applyBorder="1" applyAlignment="1" applyProtection="1">
      <alignment vertical="top"/>
      <protection locked="0"/>
    </xf>
    <xf numFmtId="0" fontId="22" fillId="2" borderId="0" xfId="0" applyFont="1" applyFill="1" applyBorder="1" applyAlignment="1" applyProtection="1">
      <alignment vertical="top"/>
      <protection locked="0"/>
    </xf>
    <xf numFmtId="0" fontId="16" fillId="2" borderId="3" xfId="0" applyFont="1" applyFill="1" applyBorder="1" applyAlignment="1" applyProtection="1">
      <alignment horizontal="center" vertical="top" wrapText="1"/>
      <protection locked="0"/>
    </xf>
    <xf numFmtId="0" fontId="16" fillId="2" borderId="12" xfId="0" applyFont="1" applyFill="1" applyBorder="1" applyAlignment="1" applyProtection="1">
      <alignment vertical="top" wrapText="1"/>
      <protection locked="0"/>
    </xf>
    <xf numFmtId="0" fontId="16" fillId="2" borderId="13" xfId="0" applyFont="1" applyFill="1" applyBorder="1" applyAlignment="1" applyProtection="1">
      <alignment vertical="top" wrapText="1"/>
      <protection locked="0"/>
    </xf>
    <xf numFmtId="0" fontId="17" fillId="2" borderId="3" xfId="0" applyFont="1" applyFill="1" applyBorder="1" applyAlignment="1" applyProtection="1">
      <alignment horizontal="center" vertical="center" wrapText="1"/>
      <protection locked="0"/>
    </xf>
    <xf numFmtId="0" fontId="16" fillId="2" borderId="14" xfId="0" applyFont="1" applyFill="1" applyBorder="1" applyAlignment="1" applyProtection="1">
      <alignment vertical="top" wrapText="1"/>
      <protection locked="0"/>
    </xf>
    <xf numFmtId="0" fontId="20" fillId="2" borderId="0" xfId="0" applyFont="1" applyFill="1" applyProtection="1">
      <protection locked="0"/>
    </xf>
    <xf numFmtId="0" fontId="20" fillId="2" borderId="0" xfId="0" applyFont="1" applyFill="1" applyAlignment="1" applyProtection="1">
      <alignment wrapText="1"/>
      <protection locked="0"/>
    </xf>
    <xf numFmtId="0" fontId="17" fillId="2" borderId="0" xfId="0" applyFont="1" applyFill="1" applyBorder="1" applyProtection="1">
      <protection locked="0"/>
    </xf>
    <xf numFmtId="0" fontId="17" fillId="2" borderId="0" xfId="0" applyFont="1" applyFill="1" applyBorder="1" applyAlignment="1" applyProtection="1">
      <alignment wrapText="1"/>
      <protection locked="0"/>
    </xf>
    <xf numFmtId="0" fontId="17" fillId="2" borderId="0" xfId="0" applyFont="1" applyFill="1" applyBorder="1" applyAlignment="1" applyProtection="1">
      <protection locked="0"/>
    </xf>
    <xf numFmtId="0" fontId="17" fillId="2" borderId="0" xfId="0" applyFont="1" applyFill="1" applyBorder="1" applyAlignment="1" applyProtection="1">
      <alignment vertical="top" wrapText="1"/>
      <protection locked="0"/>
    </xf>
    <xf numFmtId="0" fontId="1" fillId="2" borderId="5" xfId="0" applyFont="1" applyFill="1" applyBorder="1" applyProtection="1">
      <protection locked="0"/>
    </xf>
    <xf numFmtId="0" fontId="15" fillId="2" borderId="8" xfId="0" applyFont="1" applyFill="1" applyBorder="1" applyProtection="1">
      <protection locked="0"/>
    </xf>
    <xf numFmtId="0" fontId="15" fillId="2" borderId="0" xfId="0" applyFont="1" applyFill="1" applyBorder="1" applyProtection="1">
      <protection locked="0"/>
    </xf>
    <xf numFmtId="0" fontId="17" fillId="2" borderId="8" xfId="0" applyFont="1" applyFill="1" applyBorder="1" applyProtection="1">
      <protection locked="0"/>
    </xf>
    <xf numFmtId="0" fontId="17" fillId="2" borderId="0" xfId="0" applyFont="1" applyFill="1" applyBorder="1" applyProtection="1"/>
    <xf numFmtId="0" fontId="17" fillId="2" borderId="8" xfId="0" applyFont="1" applyFill="1" applyBorder="1" applyAlignment="1" applyProtection="1">
      <protection locked="0"/>
    </xf>
    <xf numFmtId="0" fontId="17" fillId="2" borderId="10" xfId="0" applyFont="1" applyFill="1" applyBorder="1" applyProtection="1">
      <protection locked="0"/>
    </xf>
    <xf numFmtId="0" fontId="17" fillId="2" borderId="7" xfId="0" applyFont="1" applyFill="1" applyBorder="1" applyProtection="1">
      <protection locked="0"/>
    </xf>
    <xf numFmtId="0" fontId="17" fillId="2" borderId="7" xfId="0" applyFont="1" applyFill="1" applyBorder="1" applyAlignment="1" applyProtection="1">
      <alignment wrapText="1"/>
      <protection locked="0"/>
    </xf>
    <xf numFmtId="0" fontId="1" fillId="2" borderId="12" xfId="0" applyFont="1" applyFill="1" applyBorder="1" applyProtection="1">
      <protection locked="0"/>
    </xf>
    <xf numFmtId="0" fontId="0" fillId="2" borderId="0" xfId="0" applyFill="1"/>
    <xf numFmtId="0" fontId="16" fillId="2" borderId="16" xfId="0" applyFont="1" applyFill="1" applyBorder="1" applyAlignment="1">
      <alignment vertical="top"/>
    </xf>
    <xf numFmtId="0" fontId="16" fillId="2" borderId="17" xfId="0" applyFont="1" applyFill="1" applyBorder="1" applyAlignment="1">
      <alignment vertical="top"/>
    </xf>
    <xf numFmtId="0" fontId="18" fillId="2" borderId="17" xfId="0" applyFont="1" applyFill="1" applyBorder="1" applyAlignment="1"/>
    <xf numFmtId="0" fontId="16" fillId="2" borderId="9" xfId="0" applyFont="1" applyFill="1" applyBorder="1" applyAlignment="1">
      <alignment vertical="top"/>
    </xf>
    <xf numFmtId="0" fontId="18" fillId="2" borderId="15" xfId="0" applyFont="1" applyFill="1" applyBorder="1" applyAlignment="1"/>
    <xf numFmtId="0" fontId="22" fillId="2" borderId="8" xfId="0" applyFont="1" applyFill="1" applyBorder="1" applyAlignment="1">
      <alignment vertical="top"/>
    </xf>
    <xf numFmtId="0" fontId="18" fillId="2" borderId="0" xfId="0" applyFont="1" applyFill="1" applyBorder="1" applyAlignment="1"/>
    <xf numFmtId="0" fontId="22" fillId="2" borderId="10" xfId="0" applyFont="1" applyFill="1" applyBorder="1" applyAlignment="1">
      <alignment vertical="top"/>
    </xf>
    <xf numFmtId="0" fontId="18" fillId="2" borderId="7" xfId="0" applyFont="1" applyFill="1" applyBorder="1" applyAlignment="1"/>
    <xf numFmtId="0" fontId="16" fillId="2" borderId="2" xfId="0" applyFont="1" applyFill="1" applyBorder="1" applyAlignment="1">
      <alignment vertical="top" wrapText="1"/>
    </xf>
    <xf numFmtId="0" fontId="16" fillId="2" borderId="3" xfId="0" applyFont="1" applyFill="1" applyBorder="1" applyAlignment="1">
      <alignment vertical="top" wrapText="1"/>
    </xf>
    <xf numFmtId="0" fontId="18" fillId="2" borderId="0" xfId="0" applyFont="1" applyFill="1"/>
    <xf numFmtId="0" fontId="15" fillId="2" borderId="0" xfId="0" applyFont="1" applyFill="1"/>
    <xf numFmtId="0" fontId="17" fillId="2" borderId="0" xfId="0" applyFont="1" applyFill="1"/>
    <xf numFmtId="0" fontId="16" fillId="2" borderId="0" xfId="0" applyFont="1" applyFill="1" applyBorder="1" applyAlignment="1">
      <alignment vertical="top" wrapText="1"/>
    </xf>
    <xf numFmtId="0" fontId="16" fillId="2" borderId="3" xfId="0" applyFont="1" applyFill="1" applyBorder="1" applyAlignment="1">
      <alignment horizontal="left" vertical="top" wrapText="1"/>
    </xf>
    <xf numFmtId="0" fontId="0" fillId="2" borderId="0" xfId="0" applyFill="1" applyProtection="1">
      <protection locked="0"/>
    </xf>
    <xf numFmtId="0" fontId="17" fillId="2" borderId="3" xfId="0" applyFont="1" applyFill="1" applyBorder="1" applyAlignment="1">
      <alignment horizontal="center" wrapText="1"/>
    </xf>
    <xf numFmtId="0" fontId="17" fillId="2" borderId="3" xfId="0" applyFont="1" applyFill="1" applyBorder="1" applyAlignment="1">
      <alignment horizontal="centerContinuous" vertical="center" wrapText="1"/>
    </xf>
    <xf numFmtId="0" fontId="22" fillId="2" borderId="0" xfId="0" applyFont="1" applyFill="1" applyBorder="1" applyAlignment="1">
      <alignment vertical="top"/>
    </xf>
    <xf numFmtId="0" fontId="15" fillId="2" borderId="8" xfId="0" applyFont="1" applyFill="1" applyBorder="1"/>
    <xf numFmtId="0" fontId="17" fillId="2" borderId="0" xfId="0" applyFont="1" applyFill="1" applyBorder="1"/>
    <xf numFmtId="0" fontId="18" fillId="2" borderId="0" xfId="0" applyFont="1" applyFill="1" applyBorder="1"/>
    <xf numFmtId="0" fontId="0" fillId="2" borderId="5" xfId="0" applyFill="1" applyBorder="1"/>
    <xf numFmtId="0" fontId="17" fillId="2" borderId="8" xfId="0" applyFont="1" applyFill="1" applyBorder="1"/>
    <xf numFmtId="0" fontId="18" fillId="2" borderId="8" xfId="0" applyFont="1" applyFill="1" applyBorder="1"/>
    <xf numFmtId="0" fontId="18" fillId="2" borderId="10" xfId="0" applyFont="1" applyFill="1" applyBorder="1"/>
    <xf numFmtId="0" fontId="18" fillId="2" borderId="7" xfId="0" applyFont="1" applyFill="1" applyBorder="1"/>
    <xf numFmtId="0" fontId="0" fillId="2" borderId="12" xfId="0" applyFill="1" applyBorder="1"/>
    <xf numFmtId="0" fontId="26" fillId="2" borderId="3" xfId="0" applyFont="1" applyFill="1" applyBorder="1" applyAlignment="1" applyProtection="1">
      <alignment horizontal="center" vertical="top" wrapText="1"/>
      <protection locked="0"/>
    </xf>
    <xf numFmtId="0" fontId="15" fillId="2" borderId="3" xfId="0" applyFont="1" applyFill="1" applyBorder="1" applyAlignment="1" applyProtection="1">
      <alignment horizontal="center" vertical="top" wrapText="1"/>
      <protection locked="0"/>
    </xf>
    <xf numFmtId="0" fontId="16" fillId="2" borderId="15" xfId="0" applyFont="1" applyFill="1" applyBorder="1" applyAlignment="1">
      <alignment vertical="top"/>
    </xf>
    <xf numFmtId="0" fontId="0" fillId="2" borderId="3" xfId="0" applyFill="1" applyBorder="1"/>
    <xf numFmtId="0" fontId="15" fillId="2" borderId="0" xfId="0" applyFont="1" applyFill="1" applyBorder="1"/>
    <xf numFmtId="0" fontId="0" fillId="2" borderId="8" xfId="0" applyFill="1" applyBorder="1"/>
    <xf numFmtId="0" fontId="0" fillId="2" borderId="0" xfId="0" applyFill="1" applyBorder="1"/>
    <xf numFmtId="0" fontId="0" fillId="2" borderId="10" xfId="0" applyFill="1" applyBorder="1"/>
    <xf numFmtId="0" fontId="0" fillId="2" borderId="7" xfId="0" applyFill="1" applyBorder="1"/>
    <xf numFmtId="0" fontId="18" fillId="2" borderId="0" xfId="0" applyFont="1" applyFill="1" applyBorder="1" applyAlignment="1" applyProtection="1">
      <alignment wrapText="1"/>
      <protection locked="0"/>
    </xf>
    <xf numFmtId="0" fontId="1" fillId="2" borderId="0" xfId="0" applyFont="1" applyFill="1" applyBorder="1" applyProtection="1">
      <protection locked="0"/>
    </xf>
    <xf numFmtId="0" fontId="0" fillId="0" borderId="0" xfId="0" applyBorder="1" applyProtection="1">
      <protection locked="0"/>
    </xf>
    <xf numFmtId="0" fontId="0" fillId="0" borderId="0" xfId="0" applyBorder="1"/>
    <xf numFmtId="0" fontId="0" fillId="2" borderId="13" xfId="0" applyFill="1" applyBorder="1"/>
    <xf numFmtId="0" fontId="0" fillId="2" borderId="14" xfId="0" applyFill="1" applyBorder="1"/>
    <xf numFmtId="0" fontId="16" fillId="2" borderId="1" xfId="0" applyFont="1" applyFill="1" applyBorder="1" applyAlignment="1">
      <alignment vertical="top" wrapText="1"/>
    </xf>
    <xf numFmtId="0" fontId="19" fillId="2" borderId="3" xfId="0" applyFont="1" applyFill="1" applyBorder="1" applyAlignment="1">
      <alignment vertical="top" wrapText="1"/>
    </xf>
    <xf numFmtId="0" fontId="15" fillId="0" borderId="8" xfId="0" applyFont="1" applyBorder="1"/>
    <xf numFmtId="0" fontId="17" fillId="2" borderId="3" xfId="0" applyFont="1" applyFill="1" applyBorder="1" applyAlignment="1">
      <alignment horizontal="center" vertical="center" wrapText="1"/>
    </xf>
    <xf numFmtId="0" fontId="18" fillId="2" borderId="0" xfId="0" applyFont="1" applyFill="1" applyProtection="1">
      <protection locked="0"/>
    </xf>
    <xf numFmtId="0" fontId="2" fillId="2" borderId="16" xfId="0" applyFont="1" applyFill="1" applyBorder="1" applyAlignment="1">
      <alignment vertical="top"/>
    </xf>
    <xf numFmtId="0" fontId="2" fillId="2" borderId="17" xfId="0" applyFont="1" applyFill="1" applyBorder="1" applyAlignment="1">
      <alignment vertical="top"/>
    </xf>
    <xf numFmtId="0" fontId="0" fillId="2" borderId="17" xfId="0" applyFill="1" applyBorder="1" applyAlignment="1"/>
    <xf numFmtId="0" fontId="15" fillId="0" borderId="9" xfId="0" applyFont="1" applyBorder="1" applyAlignment="1">
      <alignment horizontal="left"/>
    </xf>
    <xf numFmtId="0" fontId="15" fillId="0" borderId="15" xfId="0" applyFont="1" applyBorder="1" applyAlignment="1">
      <alignment horizontal="center" wrapText="1"/>
    </xf>
    <xf numFmtId="0" fontId="15" fillId="0" borderId="14" xfId="0" applyFont="1" applyBorder="1" applyAlignment="1">
      <alignment horizontal="center" wrapText="1"/>
    </xf>
    <xf numFmtId="0" fontId="13" fillId="0" borderId="8" xfId="0" applyFont="1" applyBorder="1"/>
    <xf numFmtId="0" fontId="13" fillId="0" borderId="0" xfId="0" applyFont="1" applyBorder="1" applyAlignment="1">
      <alignment horizontal="center"/>
    </xf>
    <xf numFmtId="0" fontId="14" fillId="0" borderId="0" xfId="0" applyFont="1" applyBorder="1" applyAlignment="1">
      <alignment horizontal="center"/>
    </xf>
    <xf numFmtId="0" fontId="14" fillId="0" borderId="5" xfId="0" applyFont="1" applyBorder="1" applyAlignment="1">
      <alignment horizontal="center"/>
    </xf>
    <xf numFmtId="0" fontId="4" fillId="0" borderId="8" xfId="0" applyFont="1" applyBorder="1"/>
    <xf numFmtId="0" fontId="4" fillId="0" borderId="0" xfId="0" applyFont="1" applyBorder="1"/>
    <xf numFmtId="0" fontId="4" fillId="0" borderId="5" xfId="0" applyFont="1" applyBorder="1"/>
    <xf numFmtId="0" fontId="4" fillId="0" borderId="10" xfId="0" applyFont="1" applyBorder="1"/>
    <xf numFmtId="0" fontId="4" fillId="0" borderId="7" xfId="0" applyFont="1" applyBorder="1"/>
    <xf numFmtId="0" fontId="4" fillId="0" borderId="12" xfId="0" applyFont="1" applyBorder="1"/>
    <xf numFmtId="0" fontId="1" fillId="2" borderId="3" xfId="0" applyFont="1" applyFill="1" applyBorder="1" applyAlignment="1" applyProtection="1">
      <alignment wrapText="1"/>
      <protection locked="0"/>
    </xf>
    <xf numFmtId="0" fontId="1" fillId="2" borderId="3" xfId="0" applyFont="1" applyFill="1" applyBorder="1" applyAlignment="1" applyProtection="1">
      <alignment vertical="top" wrapText="1"/>
      <protection locked="0"/>
    </xf>
    <xf numFmtId="0" fontId="0" fillId="2" borderId="3" xfId="0" applyFill="1" applyBorder="1" applyAlignment="1">
      <alignment vertical="top" wrapText="1"/>
    </xf>
    <xf numFmtId="0" fontId="16" fillId="2" borderId="2" xfId="0" applyFont="1" applyFill="1" applyBorder="1" applyAlignment="1" applyProtection="1">
      <alignment vertical="top" wrapText="1"/>
      <protection locked="0"/>
    </xf>
    <xf numFmtId="0" fontId="18" fillId="2" borderId="6" xfId="0" applyFont="1" applyFill="1" applyBorder="1" applyAlignment="1" applyProtection="1">
      <alignment vertical="top" wrapText="1"/>
      <protection locked="0"/>
    </xf>
    <xf numFmtId="0" fontId="16" fillId="2" borderId="10" xfId="0" applyFont="1" applyFill="1" applyBorder="1" applyAlignment="1" applyProtection="1">
      <alignment horizontal="left" vertical="top" wrapText="1"/>
      <protection locked="0"/>
    </xf>
    <xf numFmtId="0" fontId="16" fillId="2" borderId="7"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18" fillId="2" borderId="1" xfId="0" applyFont="1" applyFill="1" applyBorder="1" applyAlignment="1" applyProtection="1">
      <alignment vertical="top" wrapText="1"/>
      <protection locked="0"/>
    </xf>
    <xf numFmtId="0" fontId="21" fillId="2" borderId="10" xfId="0" applyFont="1" applyFill="1" applyBorder="1" applyAlignment="1" applyProtection="1">
      <alignment horizontal="left" vertical="top" wrapText="1"/>
      <protection locked="0"/>
    </xf>
    <xf numFmtId="0" fontId="21" fillId="2" borderId="7" xfId="0" applyFont="1" applyFill="1" applyBorder="1" applyAlignment="1" applyProtection="1">
      <alignment horizontal="left" vertical="top" wrapText="1"/>
      <protection locked="0"/>
    </xf>
    <xf numFmtId="0" fontId="21" fillId="2" borderId="12"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0" xfId="0" applyFont="1" applyFill="1" applyBorder="1" applyAlignment="1" applyProtection="1">
      <alignment horizontal="left" vertical="top" wrapText="1"/>
      <protection locked="0"/>
    </xf>
    <xf numFmtId="0" fontId="16" fillId="2" borderId="5" xfId="0" applyFont="1" applyFill="1" applyBorder="1" applyAlignment="1" applyProtection="1">
      <alignment horizontal="left" vertical="top" wrapText="1"/>
      <protection locked="0"/>
    </xf>
    <xf numFmtId="0" fontId="16" fillId="2" borderId="1" xfId="0" applyFont="1" applyFill="1" applyBorder="1" applyAlignment="1" applyProtection="1">
      <alignment vertical="top" wrapText="1"/>
      <protection locked="0"/>
    </xf>
    <xf numFmtId="0" fontId="18" fillId="2" borderId="6" xfId="0" applyFont="1" applyFill="1" applyBorder="1" applyAlignment="1" applyProtection="1">
      <alignment wrapText="1"/>
      <protection locked="0"/>
    </xf>
    <xf numFmtId="0" fontId="17" fillId="2" borderId="10" xfId="0" applyFont="1" applyFill="1" applyBorder="1" applyAlignment="1" applyProtection="1">
      <alignment vertical="top" wrapText="1"/>
      <protection locked="0"/>
    </xf>
    <xf numFmtId="0" fontId="17" fillId="2" borderId="7" xfId="0" applyFont="1" applyFill="1" applyBorder="1" applyAlignment="1" applyProtection="1">
      <alignment vertical="top" wrapText="1"/>
      <protection locked="0"/>
    </xf>
    <xf numFmtId="0" fontId="17" fillId="2" borderId="12" xfId="0" applyFont="1" applyFill="1" applyBorder="1" applyAlignment="1" applyProtection="1">
      <alignment vertical="top" wrapText="1"/>
      <protection locked="0"/>
    </xf>
    <xf numFmtId="0" fontId="17" fillId="2" borderId="2" xfId="0" applyFont="1" applyFill="1" applyBorder="1" applyAlignment="1" applyProtection="1">
      <alignment vertical="top" wrapText="1"/>
      <protection locked="0"/>
    </xf>
    <xf numFmtId="0" fontId="17" fillId="2" borderId="6" xfId="0" applyFont="1" applyFill="1" applyBorder="1" applyAlignment="1" applyProtection="1">
      <alignment vertical="top" wrapText="1"/>
      <protection locked="0"/>
    </xf>
    <xf numFmtId="0" fontId="17" fillId="2" borderId="2"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6" fillId="2" borderId="6" xfId="0" applyFont="1" applyFill="1" applyBorder="1" applyAlignment="1" applyProtection="1">
      <alignment vertical="top" wrapText="1"/>
      <protection locked="0"/>
    </xf>
    <xf numFmtId="0" fontId="18" fillId="2" borderId="1" xfId="0" applyFont="1" applyFill="1" applyBorder="1" applyAlignment="1" applyProtection="1">
      <alignment wrapText="1"/>
      <protection locked="0"/>
    </xf>
    <xf numFmtId="0" fontId="22" fillId="2" borderId="10" xfId="0" applyFont="1" applyFill="1" applyBorder="1" applyAlignment="1">
      <alignment horizontal="left" vertical="top" wrapText="1"/>
    </xf>
    <xf numFmtId="0" fontId="22" fillId="2" borderId="7" xfId="0" applyFont="1" applyFill="1" applyBorder="1" applyAlignment="1">
      <alignment horizontal="left" vertical="top" wrapText="1"/>
    </xf>
    <xf numFmtId="0" fontId="22" fillId="2" borderId="12" xfId="0" applyFont="1" applyFill="1" applyBorder="1" applyAlignment="1">
      <alignment horizontal="left" vertical="top" wrapText="1"/>
    </xf>
    <xf numFmtId="0" fontId="16" fillId="2" borderId="2" xfId="0" applyFont="1" applyFill="1" applyBorder="1" applyAlignment="1">
      <alignment horizontal="center" vertical="top" wrapText="1"/>
    </xf>
    <xf numFmtId="0" fontId="16" fillId="2" borderId="1" xfId="0" applyFont="1" applyFill="1" applyBorder="1" applyAlignment="1">
      <alignment horizontal="center" vertical="top" wrapText="1"/>
    </xf>
    <xf numFmtId="0" fontId="16" fillId="2" borderId="2" xfId="0" applyFont="1" applyFill="1" applyBorder="1" applyAlignment="1">
      <alignment vertical="top" wrapText="1"/>
    </xf>
    <xf numFmtId="0" fontId="16" fillId="2" borderId="1" xfId="0" applyFont="1" applyFill="1" applyBorder="1" applyAlignment="1">
      <alignment vertical="top" wrapText="1"/>
    </xf>
    <xf numFmtId="0" fontId="16" fillId="2" borderId="6" xfId="0" applyFont="1" applyFill="1" applyBorder="1" applyAlignment="1">
      <alignment vertical="top" wrapText="1"/>
    </xf>
    <xf numFmtId="0" fontId="16" fillId="2" borderId="6" xfId="0" applyFont="1" applyFill="1" applyBorder="1" applyAlignment="1">
      <alignment horizontal="center" vertical="top" wrapText="1"/>
    </xf>
    <xf numFmtId="0" fontId="16" fillId="2" borderId="3" xfId="0" applyFont="1" applyFill="1" applyBorder="1" applyAlignment="1">
      <alignment vertical="top" wrapText="1"/>
    </xf>
    <xf numFmtId="0" fontId="18" fillId="2" borderId="3" xfId="0" applyFont="1" applyFill="1" applyBorder="1" applyAlignment="1">
      <alignment vertical="top" wrapText="1"/>
    </xf>
    <xf numFmtId="0" fontId="16" fillId="2" borderId="3" xfId="0" applyFont="1" applyFill="1" applyBorder="1" applyAlignment="1">
      <alignment horizontal="center" vertical="top" wrapText="1"/>
    </xf>
    <xf numFmtId="0" fontId="16" fillId="2" borderId="2" xfId="0" applyFont="1" applyFill="1" applyBorder="1" applyAlignment="1">
      <alignment horizontal="left" vertical="top" wrapText="1"/>
    </xf>
    <xf numFmtId="0" fontId="16" fillId="2" borderId="6" xfId="0" applyFont="1" applyFill="1" applyBorder="1" applyAlignment="1">
      <alignment horizontal="left" vertical="top" wrapText="1"/>
    </xf>
    <xf numFmtId="0" fontId="2" fillId="2" borderId="16" xfId="0" applyFont="1" applyFill="1" applyBorder="1" applyAlignment="1">
      <alignment vertical="top" wrapText="1"/>
    </xf>
    <xf numFmtId="0" fontId="2" fillId="2" borderId="17" xfId="0" applyFont="1" applyFill="1" applyBorder="1" applyAlignment="1">
      <alignment vertical="top" wrapText="1"/>
    </xf>
    <xf numFmtId="0" fontId="0" fillId="2" borderId="17" xfId="0" applyFill="1" applyBorder="1" applyAlignment="1">
      <alignment wrapText="1"/>
    </xf>
    <xf numFmtId="0" fontId="16" fillId="2" borderId="16" xfId="0" applyFont="1" applyFill="1" applyBorder="1" applyAlignment="1">
      <alignment horizontal="justify" vertical="top" wrapText="1"/>
    </xf>
    <xf numFmtId="0" fontId="16" fillId="2" borderId="17" xfId="0" applyFont="1" applyFill="1" applyBorder="1" applyAlignment="1">
      <alignment horizontal="justify" vertical="top" wrapText="1"/>
    </xf>
    <xf numFmtId="0" fontId="18" fillId="2" borderId="17" xfId="0" applyFont="1" applyFill="1" applyBorder="1" applyAlignment="1">
      <alignment wrapText="1"/>
    </xf>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5" xfId="0" applyFont="1" applyFill="1" applyBorder="1" applyAlignment="1">
      <alignment horizontal="left" vertical="top" wrapText="1"/>
    </xf>
    <xf numFmtId="0" fontId="0" fillId="2" borderId="3" xfId="0" applyFill="1" applyBorder="1" applyAlignment="1"/>
  </cellXfs>
  <cellStyles count="2">
    <cellStyle name="Normal" xfId="0" builtinId="0"/>
    <cellStyle name="Normal 2" xfId="1"/>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Site Development and Preservation of Natural Areas</a:t>
            </a:r>
          </a:p>
        </c:rich>
      </c:tx>
      <c:layout>
        <c:manualLayout>
          <c:xMode val="edge"/>
          <c:yMode val="edge"/>
          <c:x val="0.117537401574803"/>
          <c:y val="3.5971280324063534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0.15113271830989844"/>
          <c:y val="0.20845004374453194"/>
          <c:w val="0.50215463184933706"/>
          <c:h val="0.69785405002458401"/>
        </c:manualLayout>
      </c:layout>
      <c:pie3DChart>
        <c:varyColors val="0"/>
        <c:ser>
          <c:idx val="0"/>
          <c:order val="0"/>
          <c:tx>
            <c:strRef>
              <c:f>'A - Sustainable Sites'!$B$23</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'A - Sustainable Sites'!$A$24:$A$27</c:f>
              <c:strCache>
                <c:ptCount val="4"/>
                <c:pt idx="0">
                  <c:v>Green</c:v>
                </c:pt>
                <c:pt idx="1">
                  <c:v>Yellow</c:v>
                </c:pt>
                <c:pt idx="2">
                  <c:v>Red</c:v>
                </c:pt>
                <c:pt idx="3">
                  <c:v>No Rating</c:v>
                </c:pt>
              </c:strCache>
            </c:strRef>
          </c:cat>
          <c:val>
            <c:numRef>
              <c:f>'A - Sustainable Sites'!$B$24:$B$27</c:f>
              <c:numCache>
                <c:formatCode>General</c:formatCode>
                <c:ptCount val="4"/>
                <c:pt idx="0">
                  <c:v>8</c:v>
                </c:pt>
                <c:pt idx="1">
                  <c:v>6</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1290820429318904"/>
          <c:y val="0.32768993875765523"/>
          <c:w val="0.11960122482429474"/>
          <c:h val="0.44319020122484687"/>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Material Reuse</a:t>
            </a:r>
          </a:p>
        </c:rich>
      </c:tx>
      <c:layout>
        <c:manualLayout>
          <c:xMode val="edge"/>
          <c:yMode val="edge"/>
          <c:x val="0.31333098226938055"/>
          <c:y val="2.6002202565368549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7.8830339259813115E-2"/>
          <c:y val="0.21485295168092788"/>
          <c:w val="0.52987698025748653"/>
          <c:h val="0.75997767606590116"/>
        </c:manualLayout>
      </c:layout>
      <c:pie3DChart>
        <c:varyColors val="0"/>
        <c:ser>
          <c:idx val="0"/>
          <c:order val="0"/>
          <c:tx>
            <c:strRef>
              <c:f>'B- Materials and Resources '!$B$43</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'B- Materials and Resources '!$A$44:$A$47</c:f>
              <c:strCache>
                <c:ptCount val="4"/>
                <c:pt idx="0">
                  <c:v>Green</c:v>
                </c:pt>
                <c:pt idx="1">
                  <c:v>Yellow</c:v>
                </c:pt>
                <c:pt idx="2">
                  <c:v>Red</c:v>
                </c:pt>
                <c:pt idx="3">
                  <c:v>No Rating</c:v>
                </c:pt>
              </c:strCache>
            </c:strRef>
          </c:cat>
          <c:val>
            <c:numRef>
              <c:f>'B- Materials and Resources '!$B$44:$B$47</c:f>
              <c:numCache>
                <c:formatCode>General</c:formatCode>
                <c:ptCount val="4"/>
                <c:pt idx="0">
                  <c:v>1</c:v>
                </c:pt>
                <c:pt idx="1">
                  <c:v>2</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1212018433369177"/>
          <c:y val="0.37368334708301382"/>
          <c:w val="0.1354731172441109"/>
          <c:h val="0.41334522268595231"/>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Material Selection</a:t>
            </a:r>
          </a:p>
        </c:rich>
      </c:tx>
      <c:layout>
        <c:manualLayout>
          <c:xMode val="edge"/>
          <c:yMode val="edge"/>
          <c:x val="0.31446040783363616"/>
          <c:y val="3.5971291426253223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8.1532646880678364E-2"/>
          <c:y val="0.24287792517324822"/>
          <c:w val="0.49600533010296788"/>
          <c:h val="0.71201414827480747"/>
        </c:manualLayout>
      </c:layout>
      <c:pie3DChart>
        <c:varyColors val="0"/>
        <c:ser>
          <c:idx val="0"/>
          <c:order val="0"/>
          <c:tx>
            <c:strRef>
              <c:f>'B- Materials and Resources '!$B$57</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'B- Materials and Resources '!$A$58:$A$61</c:f>
              <c:strCache>
                <c:ptCount val="4"/>
                <c:pt idx="0">
                  <c:v>Green</c:v>
                </c:pt>
                <c:pt idx="1">
                  <c:v>Yellow</c:v>
                </c:pt>
                <c:pt idx="2">
                  <c:v>Red</c:v>
                </c:pt>
                <c:pt idx="3">
                  <c:v>No Rating</c:v>
                </c:pt>
              </c:strCache>
            </c:strRef>
          </c:cat>
          <c:val>
            <c:numRef>
              <c:f>'B- Materials and Resources '!$B$58:$B$61</c:f>
              <c:numCache>
                <c:formatCode>General</c:formatCode>
                <c:ptCount val="4"/>
                <c:pt idx="0">
                  <c:v>0</c:v>
                </c:pt>
                <c:pt idx="1">
                  <c:v>1</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49251976579850598"/>
          <c:y val="0.30935247238249786"/>
          <c:w val="0.1354731172441109"/>
          <c:h val="0.45463138894919586"/>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Black"/>
                <a:ea typeface="Arial Black"/>
                <a:cs typeface="Arial Black"/>
              </a:defRPr>
            </a:pPr>
            <a:r>
              <a:rPr lang="en-US" sz="1400"/>
              <a:t>Materials and Resource Conservation Totals</a:t>
            </a:r>
          </a:p>
        </c:rich>
      </c:tx>
      <c:layout>
        <c:manualLayout>
          <c:xMode val="edge"/>
          <c:yMode val="edge"/>
          <c:x val="0.117537401574803"/>
          <c:y val="3.5971280324063534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9.0522014501553963E-2"/>
          <c:y val="0.23964250899745651"/>
          <c:w val="0.52726518964306679"/>
          <c:h val="0.75432611993698806"/>
        </c:manualLayout>
      </c:layout>
      <c:pie3DChart>
        <c:varyColors val="0"/>
        <c:ser>
          <c:idx val="0"/>
          <c:order val="0"/>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'B- Materials and Resources '!$A$66:$A$69</c:f>
              <c:strCache>
                <c:ptCount val="4"/>
                <c:pt idx="0">
                  <c:v>Green</c:v>
                </c:pt>
                <c:pt idx="1">
                  <c:v>Yellow</c:v>
                </c:pt>
                <c:pt idx="2">
                  <c:v>Red</c:v>
                </c:pt>
                <c:pt idx="3">
                  <c:v>No Rating</c:v>
                </c:pt>
              </c:strCache>
            </c:strRef>
          </c:cat>
          <c:val>
            <c:numRef>
              <c:f>'B- Materials and Resources '!$B$66:$B$69</c:f>
              <c:numCache>
                <c:formatCode>General</c:formatCode>
                <c:ptCount val="4"/>
                <c:pt idx="0">
                  <c:v>2</c:v>
                </c:pt>
                <c:pt idx="1">
                  <c:v>7</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4531344137240423"/>
          <c:y val="0.35886525573145583"/>
          <c:w val="0.1354731172441109"/>
          <c:h val="0.42967170030434615"/>
        </c:manualLayout>
      </c:layout>
      <c:overlay val="0"/>
      <c:spPr>
        <a:noFill/>
        <a:ln w="25400">
          <a:noFill/>
        </a:ln>
      </c:spPr>
      <c:txPr>
        <a:bodyPr/>
        <a:lstStyle/>
        <a:p>
          <a:pPr>
            <a:defRPr sz="105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Optimized Energy Performance</a:t>
            </a:r>
          </a:p>
        </c:rich>
      </c:tx>
      <c:layout>
        <c:manualLayout>
          <c:xMode val="edge"/>
          <c:yMode val="edge"/>
          <c:x val="0.21599886937209772"/>
          <c:y val="3.5971530537330737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6.5122390470421981E-2"/>
          <c:y val="0.19651683278352663"/>
          <c:w val="0.53292840702604483"/>
          <c:h val="0.76789933850719039"/>
        </c:manualLayout>
      </c:layout>
      <c:pie3DChart>
        <c:varyColors val="0"/>
        <c:ser>
          <c:idx val="0"/>
          <c:order val="0"/>
          <c:tx>
            <c:strRef>
              <c:f>'C- Energy and Atmosphere'!$B$15</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'C- Energy and Atmosphere'!$A$16:$A$19</c:f>
              <c:strCache>
                <c:ptCount val="4"/>
                <c:pt idx="0">
                  <c:v>Green</c:v>
                </c:pt>
                <c:pt idx="1">
                  <c:v>Yellow</c:v>
                </c:pt>
                <c:pt idx="2">
                  <c:v>Red</c:v>
                </c:pt>
                <c:pt idx="3">
                  <c:v>No Rating</c:v>
                </c:pt>
              </c:strCache>
            </c:strRef>
          </c:cat>
          <c:val>
            <c:numRef>
              <c:f>'C- Energy and Atmosphere'!$B$16:$B$19</c:f>
              <c:numCache>
                <c:formatCode>General</c:formatCode>
                <c:ptCount val="4"/>
                <c:pt idx="0">
                  <c:v>5</c:v>
                </c:pt>
                <c:pt idx="1">
                  <c:v>1</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150509186351705"/>
          <c:y val="0.30959603269293789"/>
          <c:w val="0.1354731172441109"/>
          <c:h val="0.42749713348116497"/>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On-Site Renewable Energy</a:t>
            </a:r>
          </a:p>
        </c:rich>
      </c:tx>
      <c:layout>
        <c:manualLayout>
          <c:xMode val="edge"/>
          <c:yMode val="edge"/>
          <c:x val="0.24061425398748235"/>
          <c:y val="3.5971162597504137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7.9481364829396328E-2"/>
          <c:y val="0.2114091295025991"/>
          <c:w val="0.52472327882091663"/>
          <c:h val="0.75318091026259681"/>
        </c:manualLayout>
      </c:layout>
      <c:pie3DChart>
        <c:varyColors val="0"/>
        <c:ser>
          <c:idx val="0"/>
          <c:order val="0"/>
          <c:tx>
            <c:strRef>
              <c:f>'C- Energy and Atmosphere'!$B$31</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'C- Energy and Atmosphere'!$A$32:$A$35</c:f>
              <c:strCache>
                <c:ptCount val="4"/>
                <c:pt idx="0">
                  <c:v>Green</c:v>
                </c:pt>
                <c:pt idx="1">
                  <c:v>Yellow</c:v>
                </c:pt>
                <c:pt idx="2">
                  <c:v>Red</c:v>
                </c:pt>
                <c:pt idx="3">
                  <c:v>No Rating</c:v>
                </c:pt>
              </c:strCache>
            </c:strRef>
          </c:cat>
          <c:val>
            <c:numRef>
              <c:f>'C- Energy and Atmosphere'!$B$32:$B$35</c:f>
              <c:numCache>
                <c:formatCode>General</c:formatCode>
                <c:ptCount val="4"/>
                <c:pt idx="0">
                  <c:v>0</c:v>
                </c:pt>
                <c:pt idx="1">
                  <c:v>3</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0737250151423385"/>
          <c:y val="0.27854878413790157"/>
          <c:w val="0.1354731172441109"/>
          <c:h val="0.50732388171839404"/>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Protect Atmospheric Quality</a:t>
            </a:r>
          </a:p>
        </c:rich>
      </c:tx>
      <c:layout>
        <c:manualLayout>
          <c:xMode val="edge"/>
          <c:yMode val="edge"/>
          <c:x val="0.2374341268280741"/>
          <c:y val="3.5971503562054745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7.3470642083565005E-2"/>
          <c:y val="0.21556430446194225"/>
          <c:w val="0.51775841099650632"/>
          <c:h val="0.73932808398950123"/>
        </c:manualLayout>
      </c:layout>
      <c:pie3DChart>
        <c:varyColors val="0"/>
        <c:ser>
          <c:idx val="0"/>
          <c:order val="0"/>
          <c:tx>
            <c:strRef>
              <c:f>'C- Energy and Atmosphere'!$B$47</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'C- Energy and Atmosphere'!$A$48:$A$51</c:f>
              <c:strCache>
                <c:ptCount val="4"/>
                <c:pt idx="0">
                  <c:v>Green</c:v>
                </c:pt>
                <c:pt idx="1">
                  <c:v>Yellow</c:v>
                </c:pt>
                <c:pt idx="2">
                  <c:v>Red</c:v>
                </c:pt>
                <c:pt idx="3">
                  <c:v>No Rating</c:v>
                </c:pt>
              </c:strCache>
            </c:strRef>
          </c:cat>
          <c:val>
            <c:numRef>
              <c:f>'C- Energy and Atmosphere'!$B$48:$B$51</c:f>
              <c:numCache>
                <c:formatCode>General</c:formatCode>
                <c:ptCount val="4"/>
                <c:pt idx="0">
                  <c:v>0</c:v>
                </c:pt>
                <c:pt idx="1">
                  <c:v>3</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1012789845211881"/>
          <c:y val="0.34936482939632546"/>
          <c:w val="0.1354731172441109"/>
          <c:h val="0.43702062242219725"/>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Black"/>
                <a:ea typeface="Arial Black"/>
                <a:cs typeface="Arial Black"/>
              </a:defRPr>
            </a:pPr>
            <a:r>
              <a:rPr lang="en-US" sz="1400"/>
              <a:t>Energy Conservation and Atmospheric Quality Totals</a:t>
            </a:r>
          </a:p>
        </c:rich>
      </c:tx>
      <c:layout>
        <c:manualLayout>
          <c:xMode val="edge"/>
          <c:yMode val="edge"/>
          <c:x val="4.3479672954549698E-3"/>
          <c:y val="3.5971128608923882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3.3762873166034102E-2"/>
          <c:y val="0.23301509186351707"/>
          <c:w val="0.52917993164523502"/>
          <c:h val="0.76075656167979"/>
        </c:manualLayout>
      </c:layout>
      <c:pie3DChart>
        <c:varyColors val="0"/>
        <c:ser>
          <c:idx val="0"/>
          <c:order val="0"/>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'C- Energy and Atmosphere'!$A$56:$A$59</c:f>
              <c:strCache>
                <c:ptCount val="4"/>
                <c:pt idx="0">
                  <c:v>Green</c:v>
                </c:pt>
                <c:pt idx="1">
                  <c:v>Yellow</c:v>
                </c:pt>
                <c:pt idx="2">
                  <c:v>Red</c:v>
                </c:pt>
                <c:pt idx="3">
                  <c:v>No Rating</c:v>
                </c:pt>
              </c:strCache>
            </c:strRef>
          </c:cat>
          <c:val>
            <c:numRef>
              <c:f>'C- Energy and Atmosphere'!$B$56:$B$59</c:f>
              <c:numCache>
                <c:formatCode>General</c:formatCode>
                <c:ptCount val="4"/>
                <c:pt idx="0">
                  <c:v>5</c:v>
                </c:pt>
                <c:pt idx="1">
                  <c:v>7</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1152385807889122"/>
          <c:y val="0.33150787401574805"/>
          <c:w val="0.1354731172441109"/>
          <c:h val="0.47868766404199475"/>
        </c:manualLayout>
      </c:layout>
      <c:overlay val="0"/>
      <c:spPr>
        <a:noFill/>
        <a:ln w="25400">
          <a:noFill/>
        </a:ln>
      </c:spPr>
      <c:txPr>
        <a:bodyPr/>
        <a:lstStyle/>
        <a:p>
          <a:pPr>
            <a:defRPr sz="105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Water Use Reduction and Innovative Plumbing Systems</a:t>
            </a:r>
          </a:p>
        </c:rich>
      </c:tx>
      <c:layout>
        <c:manualLayout>
          <c:xMode val="edge"/>
          <c:yMode val="edge"/>
          <c:x val="8.8313574430897102E-2"/>
          <c:y val="3.5970926711084192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5.8518993710319683E-2"/>
          <c:y val="0.23237391479911165"/>
          <c:w val="0.51516125739695295"/>
          <c:h val="0.73639733494851611"/>
        </c:manualLayout>
      </c:layout>
      <c:pie3DChart>
        <c:varyColors val="0"/>
        <c:ser>
          <c:idx val="0"/>
          <c:order val="0"/>
          <c:tx>
            <c:strRef>
              <c:f>'D-Water'!$B$14</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'D-Water'!$A$15:$A$18</c:f>
              <c:strCache>
                <c:ptCount val="4"/>
                <c:pt idx="0">
                  <c:v>Green</c:v>
                </c:pt>
                <c:pt idx="1">
                  <c:v>Yellow</c:v>
                </c:pt>
                <c:pt idx="2">
                  <c:v>Red</c:v>
                </c:pt>
                <c:pt idx="3">
                  <c:v>No Rating</c:v>
                </c:pt>
              </c:strCache>
            </c:strRef>
          </c:cat>
          <c:val>
            <c:numRef>
              <c:f>'D-Water'!$B$15:$B$18</c:f>
              <c:numCache>
                <c:formatCode>General</c:formatCode>
                <c:ptCount val="4"/>
                <c:pt idx="0">
                  <c:v>0</c:v>
                </c:pt>
                <c:pt idx="1">
                  <c:v>5</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165931881711866"/>
          <c:y val="0.33984090450232185"/>
          <c:w val="0.1354731172441109"/>
          <c:h val="0.4575336159903089"/>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Innovative Wastewater Treatment</a:t>
            </a:r>
          </a:p>
        </c:rich>
      </c:tx>
      <c:layout>
        <c:manualLayout>
          <c:xMode val="edge"/>
          <c:yMode val="edge"/>
          <c:x val="0.117537401574803"/>
          <c:y val="3.5971280324063534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3.0225359210381296E-2"/>
          <c:y val="0.20538372505089098"/>
          <c:w val="0.53174053345930039"/>
          <c:h val="0.76338766371500166"/>
        </c:manualLayout>
      </c:layout>
      <c:pie3DChart>
        <c:varyColors val="0"/>
        <c:ser>
          <c:idx val="0"/>
          <c:order val="0"/>
          <c:tx>
            <c:strRef>
              <c:f>'D-Water'!$B$29</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'D-Water'!$A$30:$A$33</c:f>
              <c:strCache>
                <c:ptCount val="4"/>
                <c:pt idx="0">
                  <c:v>Green</c:v>
                </c:pt>
                <c:pt idx="1">
                  <c:v>Yellow</c:v>
                </c:pt>
                <c:pt idx="2">
                  <c:v>Red</c:v>
                </c:pt>
                <c:pt idx="3">
                  <c:v>No Rating</c:v>
                </c:pt>
              </c:strCache>
            </c:strRef>
          </c:cat>
          <c:val>
            <c:numRef>
              <c:f>'D-Water'!$B$30:$B$33</c:f>
              <c:numCache>
                <c:formatCode>General</c:formatCode>
                <c:ptCount val="4"/>
                <c:pt idx="0">
                  <c:v>0</c:v>
                </c:pt>
                <c:pt idx="1">
                  <c:v>2</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48751634734268051"/>
          <c:y val="0.33877300224782342"/>
          <c:w val="0.1354731172441109"/>
          <c:h val="0.44403833161547851"/>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Water-Efficient Landscaping and Landscape Irrigation</a:t>
            </a:r>
          </a:p>
        </c:rich>
      </c:tx>
      <c:layout>
        <c:manualLayout>
          <c:xMode val="edge"/>
          <c:yMode val="edge"/>
          <c:x val="8.7789782626117696E-2"/>
          <c:y val="3.5971007952669762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3.0430469653603506E-2"/>
          <c:y val="0.18682901795596529"/>
          <c:w val="0.53925380173824822"/>
          <c:h val="0.77290369603761588"/>
        </c:manualLayout>
      </c:layout>
      <c:pie3DChart>
        <c:varyColors val="0"/>
        <c:ser>
          <c:idx val="0"/>
          <c:order val="0"/>
          <c:tx>
            <c:strRef>
              <c:f>'D-Water'!$B$46</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'D-Water'!$A$47:$A$50</c:f>
              <c:strCache>
                <c:ptCount val="4"/>
                <c:pt idx="0">
                  <c:v>Green</c:v>
                </c:pt>
                <c:pt idx="1">
                  <c:v>Yellow</c:v>
                </c:pt>
                <c:pt idx="2">
                  <c:v>Red</c:v>
                </c:pt>
                <c:pt idx="3">
                  <c:v>No Rating</c:v>
                </c:pt>
              </c:strCache>
            </c:strRef>
          </c:cat>
          <c:val>
            <c:numRef>
              <c:f>'D-Water'!$B$47:$B$50</c:f>
              <c:numCache>
                <c:formatCode>General</c:formatCode>
                <c:ptCount val="4"/>
                <c:pt idx="0">
                  <c:v>1</c:v>
                </c:pt>
                <c:pt idx="1">
                  <c:v>3</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15146805127777"/>
          <c:y val="0.32357038073593342"/>
          <c:w val="0.1354731172441109"/>
          <c:h val="0.49351821469574791"/>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Promote Infill and Redevelopment</a:t>
            </a:r>
          </a:p>
        </c:rich>
      </c:tx>
      <c:layout>
        <c:manualLayout>
          <c:xMode val="edge"/>
          <c:yMode val="edge"/>
          <c:x val="0.1677335307975622"/>
          <c:y val="3.5971503562054745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8.1435417912922456E-2"/>
          <c:y val="0.23341582302212224"/>
          <c:w val="0.51379196337188748"/>
          <c:h val="0.73257967754030751"/>
        </c:manualLayout>
      </c:layout>
      <c:pie3DChart>
        <c:varyColors val="0"/>
        <c:ser>
          <c:idx val="0"/>
          <c:order val="0"/>
          <c:tx>
            <c:strRef>
              <c:f>'A - Sustainable Sites'!$B$43</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dLbl>
              <c:idx val="1"/>
              <c:layout>
                <c:manualLayout>
                  <c:x val="-8.7398950131233666E-2"/>
                  <c:y val="-1.2736585010207116E-2"/>
                </c:manualLayout>
              </c:layout>
              <c:dLblPos val="bestFit"/>
              <c:showLegendKey val="0"/>
              <c:showVal val="1"/>
              <c:showCatName val="0"/>
              <c:showSerName val="0"/>
              <c:showPercent val="0"/>
              <c:showBubbleSize val="0"/>
            </c:dLbl>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'A - Sustainable Sites'!$A$44:$A$47</c:f>
              <c:strCache>
                <c:ptCount val="4"/>
                <c:pt idx="0">
                  <c:v>Green</c:v>
                </c:pt>
                <c:pt idx="1">
                  <c:v>Yellow</c:v>
                </c:pt>
                <c:pt idx="2">
                  <c:v>Red</c:v>
                </c:pt>
                <c:pt idx="3">
                  <c:v>No Rating</c:v>
                </c:pt>
              </c:strCache>
            </c:strRef>
          </c:cat>
          <c:val>
            <c:numRef>
              <c:f>'A - Sustainable Sites'!$B$44:$B$47</c:f>
              <c:numCache>
                <c:formatCode>General</c:formatCode>
                <c:ptCount val="4"/>
                <c:pt idx="0">
                  <c:v>1</c:v>
                </c:pt>
                <c:pt idx="1">
                  <c:v>1</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8237481564307192"/>
          <c:y val="0.33225871766029252"/>
          <c:w val="0.1354731172441109"/>
          <c:h val="0.40844919385076867"/>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Black"/>
                <a:ea typeface="Arial Black"/>
                <a:cs typeface="Arial Black"/>
              </a:defRPr>
            </a:pPr>
            <a:r>
              <a:rPr lang="en-US" sz="1400"/>
              <a:t>Water Efficiency, Conservation, and Management Totals</a:t>
            </a:r>
          </a:p>
        </c:rich>
      </c:tx>
      <c:layout>
        <c:manualLayout>
          <c:xMode val="edge"/>
          <c:yMode val="edge"/>
          <c:x val="0.11385920897818808"/>
          <c:y val="1.9561161174612939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2.0832002896189698E-2"/>
          <c:y val="0.18859267146139194"/>
          <c:w val="0.55901225450266989"/>
          <c:h val="0.80226345318423686"/>
        </c:manualLayout>
      </c:layout>
      <c:pie3DChart>
        <c:varyColors val="0"/>
        <c:ser>
          <c:idx val="0"/>
          <c:order val="0"/>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'D-Water'!$A$55:$A$58</c:f>
              <c:strCache>
                <c:ptCount val="4"/>
                <c:pt idx="0">
                  <c:v>Green</c:v>
                </c:pt>
                <c:pt idx="1">
                  <c:v>Yellow</c:v>
                </c:pt>
                <c:pt idx="2">
                  <c:v>Red</c:v>
                </c:pt>
                <c:pt idx="3">
                  <c:v>No Rating</c:v>
                </c:pt>
              </c:strCache>
            </c:strRef>
          </c:cat>
          <c:val>
            <c:numRef>
              <c:f>'D-Water'!$B$55:$B$58</c:f>
              <c:numCache>
                <c:formatCode>General</c:formatCode>
                <c:ptCount val="4"/>
                <c:pt idx="0">
                  <c:v>1</c:v>
                </c:pt>
                <c:pt idx="1">
                  <c:v>10</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3293684496334515"/>
          <c:y val="0.37501970523551958"/>
          <c:w val="0.1354731172441109"/>
          <c:h val="0.4677900158417172"/>
        </c:manualLayout>
      </c:layout>
      <c:overlay val="0"/>
      <c:spPr>
        <a:noFill/>
        <a:ln w="25400">
          <a:noFill/>
        </a:ln>
      </c:spPr>
      <c:txPr>
        <a:bodyPr/>
        <a:lstStyle/>
        <a:p>
          <a:pPr>
            <a:defRPr sz="105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Black"/>
                <a:ea typeface="Arial Black"/>
                <a:cs typeface="Arial Black"/>
              </a:defRPr>
            </a:pPr>
            <a:r>
              <a:rPr lang="en-US" sz="1400"/>
              <a:t>Indoor Air Quality Totals</a:t>
            </a:r>
          </a:p>
        </c:rich>
      </c:tx>
      <c:layout>
        <c:manualLayout>
          <c:xMode val="edge"/>
          <c:yMode val="edge"/>
          <c:x val="0.22032521343257735"/>
          <c:y val="3.5971589528302733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6.9411514623792733E-2"/>
          <c:y val="0.2168140039364902"/>
          <c:w val="0.54463934758182031"/>
          <c:h val="0.78179466226249739"/>
        </c:manualLayout>
      </c:layout>
      <c:pie3DChart>
        <c:varyColors val="0"/>
        <c:ser>
          <c:idx val="0"/>
          <c:order val="0"/>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'E-Indoor Air Quality'!$A$56:$A$59</c:f>
              <c:strCache>
                <c:ptCount val="4"/>
                <c:pt idx="0">
                  <c:v>Green</c:v>
                </c:pt>
                <c:pt idx="1">
                  <c:v>Yellow</c:v>
                </c:pt>
                <c:pt idx="2">
                  <c:v>Red</c:v>
                </c:pt>
                <c:pt idx="3">
                  <c:v>No Rating</c:v>
                </c:pt>
              </c:strCache>
            </c:strRef>
          </c:cat>
          <c:val>
            <c:numRef>
              <c:f>'E-Indoor Air Quality'!$B$56:$B$59</c:f>
              <c:numCache>
                <c:formatCode>General</c:formatCode>
                <c:ptCount val="4"/>
                <c:pt idx="0">
                  <c:v>6</c:v>
                </c:pt>
                <c:pt idx="1">
                  <c:v>6</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1819044480531085"/>
          <c:y val="0.3401725088688064"/>
          <c:w val="0.1354731172441109"/>
          <c:h val="0.46980750576739183"/>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Moisture Control</a:t>
            </a:r>
          </a:p>
        </c:rich>
      </c:tx>
      <c:layout>
        <c:manualLayout>
          <c:xMode val="edge"/>
          <c:yMode val="edge"/>
          <c:x val="0.29285094640371906"/>
          <c:y val="3.5971271146946614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5.1169566328091942E-2"/>
          <c:y val="0.21758768907847217"/>
          <c:w val="0.52338284445343286"/>
          <c:h val="0.74674429373416373"/>
        </c:manualLayout>
      </c:layout>
      <c:pie3DChart>
        <c:varyColors val="0"/>
        <c:ser>
          <c:idx val="0"/>
          <c:order val="0"/>
          <c:tx>
            <c:strRef>
              <c:f>'E-Indoor Air Quality'!$B$47</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'E-Indoor Air Quality'!$A$48:$A$51</c:f>
              <c:strCache>
                <c:ptCount val="4"/>
                <c:pt idx="0">
                  <c:v>Green</c:v>
                </c:pt>
                <c:pt idx="1">
                  <c:v>Yellow</c:v>
                </c:pt>
                <c:pt idx="2">
                  <c:v>Red</c:v>
                </c:pt>
                <c:pt idx="3">
                  <c:v>No Rating</c:v>
                </c:pt>
              </c:strCache>
            </c:strRef>
          </c:cat>
          <c:val>
            <c:numRef>
              <c:f>'E-Indoor Air Quality'!$B$48:$B$51</c:f>
              <c:numCache>
                <c:formatCode>General</c:formatCode>
                <c:ptCount val="4"/>
                <c:pt idx="0">
                  <c:v>2</c:v>
                </c:pt>
                <c:pt idx="1">
                  <c:v>0</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47425713361948524"/>
          <c:y val="0.33943483273091341"/>
          <c:w val="0.1354731172441109"/>
          <c:h val="0.46415917265184437"/>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Low-Emitting Materials</a:t>
            </a:r>
          </a:p>
        </c:rich>
      </c:tx>
      <c:layout>
        <c:manualLayout>
          <c:xMode val="edge"/>
          <c:yMode val="edge"/>
          <c:x val="0.27915360304764797"/>
          <c:y val="3.5971372695876504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5.8637055759185305E-2"/>
          <c:y val="0.2386317578761302"/>
          <c:w val="0.52675379403467559"/>
          <c:h val="0.75540422043147459"/>
        </c:manualLayout>
      </c:layout>
      <c:pie3DChart>
        <c:varyColors val="0"/>
        <c:ser>
          <c:idx val="0"/>
          <c:order val="0"/>
          <c:tx>
            <c:strRef>
              <c:f>'E-Indoor Air Quality'!$B$32</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'E-Indoor Air Quality'!$A$33:$A$36</c:f>
              <c:strCache>
                <c:ptCount val="4"/>
                <c:pt idx="0">
                  <c:v>Green</c:v>
                </c:pt>
                <c:pt idx="1">
                  <c:v>Yellow</c:v>
                </c:pt>
                <c:pt idx="2">
                  <c:v>Red</c:v>
                </c:pt>
                <c:pt idx="3">
                  <c:v>No Rating</c:v>
                </c:pt>
              </c:strCache>
            </c:strRef>
          </c:cat>
          <c:val>
            <c:numRef>
              <c:f>'E-Indoor Air Quality'!$B$33:$B$36</c:f>
              <c:numCache>
                <c:formatCode>General</c:formatCode>
                <c:ptCount val="4"/>
                <c:pt idx="0">
                  <c:v>1</c:v>
                </c:pt>
                <c:pt idx="1">
                  <c:v>5</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4936351231523583"/>
          <c:y val="0.3600936058598439"/>
          <c:w val="0.1354731172441109"/>
          <c:h val="0.46026220120174255"/>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Minimum Air Quality Performance</a:t>
            </a:r>
          </a:p>
        </c:rich>
      </c:tx>
      <c:layout>
        <c:manualLayout>
          <c:xMode val="edge"/>
          <c:yMode val="edge"/>
          <c:x val="0.117537401574803"/>
          <c:y val="3.5971280324063534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1.4262490026245861E-2"/>
          <c:y val="0.2221175045427014"/>
          <c:w val="0.53210118765658387"/>
          <c:h val="0.76716656571774677"/>
        </c:manualLayout>
      </c:layout>
      <c:pie3DChart>
        <c:varyColors val="0"/>
        <c:ser>
          <c:idx val="0"/>
          <c:order val="0"/>
          <c:tx>
            <c:strRef>
              <c:f>'E-Indoor Air Quality'!$B$13</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'E-Indoor Air Quality'!$A$14:$A$17</c:f>
              <c:strCache>
                <c:ptCount val="4"/>
                <c:pt idx="0">
                  <c:v>Green</c:v>
                </c:pt>
                <c:pt idx="1">
                  <c:v>Yellow</c:v>
                </c:pt>
                <c:pt idx="2">
                  <c:v>Red</c:v>
                </c:pt>
                <c:pt idx="3">
                  <c:v>No Rating</c:v>
                </c:pt>
              </c:strCache>
            </c:strRef>
          </c:cat>
          <c:val>
            <c:numRef>
              <c:f>'E-Indoor Air Quality'!$B$14:$B$17</c:f>
              <c:numCache>
                <c:formatCode>General</c:formatCode>
                <c:ptCount val="4"/>
                <c:pt idx="0">
                  <c:v>3</c:v>
                </c:pt>
                <c:pt idx="1">
                  <c:v>1</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46336527987775561"/>
          <c:y val="0.33689319604280232"/>
          <c:w val="0.1354731172441109"/>
          <c:h val="0.46779002624671917"/>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400" b="0" i="0" u="none" strike="noStrike" baseline="0">
                <a:solidFill>
                  <a:srgbClr val="000000"/>
                </a:solidFill>
                <a:latin typeface="Arial Black"/>
                <a:ea typeface="Arial Black"/>
                <a:cs typeface="Arial Black"/>
              </a:defRPr>
            </a:pPr>
            <a:r>
              <a:rPr lang="en-US" sz="1400"/>
              <a:t>Sustainable Design and Green Building - Report Totals</a:t>
            </a:r>
          </a:p>
        </c:rich>
      </c:tx>
      <c:layout>
        <c:manualLayout>
          <c:xMode val="edge"/>
          <c:yMode val="edge"/>
          <c:x val="3.6043484098475943E-2"/>
          <c:y val="3.582119592563883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7.7179806706881002E-2"/>
          <c:y val="0.21430160608162321"/>
          <c:w val="0.53589807555378122"/>
          <c:h val="0.77112534508316"/>
        </c:manualLayout>
      </c:layout>
      <c:pie3DChart>
        <c:varyColors val="0"/>
        <c:ser>
          <c:idx val="0"/>
          <c:order val="0"/>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'All Sections Report'!$A$10:$A$13</c:f>
              <c:strCache>
                <c:ptCount val="4"/>
                <c:pt idx="0">
                  <c:v>Green</c:v>
                </c:pt>
                <c:pt idx="1">
                  <c:v>Yellow</c:v>
                </c:pt>
                <c:pt idx="2">
                  <c:v>Red</c:v>
                </c:pt>
                <c:pt idx="3">
                  <c:v>No Rating</c:v>
                </c:pt>
              </c:strCache>
            </c:strRef>
          </c:cat>
          <c:val>
            <c:numRef>
              <c:f>'All Sections Report'!$B$10:$B$13</c:f>
              <c:numCache>
                <c:formatCode>General</c:formatCode>
                <c:ptCount val="4"/>
                <c:pt idx="0">
                  <c:v>30</c:v>
                </c:pt>
                <c:pt idx="1">
                  <c:v>46</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7978883760977185"/>
          <c:y val="0.33063250513374948"/>
          <c:w val="0.17024726949929425"/>
          <c:h val="0.35653216923014158"/>
        </c:manualLayout>
      </c:layout>
      <c:overlay val="0"/>
      <c:spPr>
        <a:noFill/>
        <a:ln w="25400">
          <a:noFill/>
        </a:ln>
      </c:spPr>
      <c:txPr>
        <a:bodyPr/>
        <a:lstStyle/>
        <a:p>
          <a:pPr>
            <a:defRPr sz="1050" b="0" i="0" u="none" strike="noStrike" baseline="0">
              <a:solidFill>
                <a:srgbClr val="000000"/>
              </a:solidFill>
              <a:latin typeface="Calibri"/>
              <a:ea typeface="Calibri"/>
              <a:cs typeface="Calibri"/>
            </a:defRPr>
          </a:pPr>
          <a:endParaRPr lang="en-US"/>
        </a:p>
      </c:txPr>
    </c:legend>
    <c:plotVisOnly val="0"/>
    <c:dispBlanksAs val="zero"/>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Construction Phase Pollutant Control</a:t>
            </a:r>
          </a:p>
        </c:rich>
      </c:tx>
      <c:layout>
        <c:manualLayout>
          <c:xMode val="edge"/>
          <c:yMode val="edge"/>
          <c:x val="0.12795406824146985"/>
          <c:y val="3.5971319928276048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3.6115977690288702E-2"/>
          <c:y val="0.26681990807100447"/>
          <c:w val="0.49193471128608923"/>
          <c:h val="0.70195180740075169"/>
        </c:manualLayout>
      </c:layout>
      <c:pie3DChart>
        <c:varyColors val="0"/>
        <c:ser>
          <c:idx val="0"/>
          <c:order val="0"/>
          <c:tx>
            <c:strRef>
              <c:f>'A - Sustainable Sites'!$B$64</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'A - Sustainable Sites'!$A$65:$A$68</c:f>
              <c:strCache>
                <c:ptCount val="4"/>
                <c:pt idx="0">
                  <c:v>Green</c:v>
                </c:pt>
                <c:pt idx="1">
                  <c:v>Yellow</c:v>
                </c:pt>
                <c:pt idx="2">
                  <c:v>Red</c:v>
                </c:pt>
                <c:pt idx="3">
                  <c:v>No Rating</c:v>
                </c:pt>
              </c:strCache>
            </c:strRef>
          </c:cat>
          <c:val>
            <c:numRef>
              <c:f>'A - Sustainable Sites'!$B$65:$B$68</c:f>
              <c:numCache>
                <c:formatCode>General</c:formatCode>
                <c:ptCount val="4"/>
                <c:pt idx="0">
                  <c:v>3</c:v>
                </c:pt>
                <c:pt idx="1">
                  <c:v>3</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49195406824146987"/>
          <c:y val="0.27755869169556779"/>
          <c:w val="0.1354731172441109"/>
          <c:h val="0.52595239057383125"/>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Post-Construction Stormwater Management</a:t>
            </a:r>
          </a:p>
        </c:rich>
      </c:tx>
      <c:layout>
        <c:manualLayout>
          <c:xMode val="edge"/>
          <c:yMode val="edge"/>
          <c:x val="0.117537401574803"/>
          <c:y val="3.5970938415306825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5.4865978961932085E-2"/>
          <c:y val="0.2314661893881847"/>
          <c:w val="0.51775848949113923"/>
          <c:h val="0.73730531898921214"/>
        </c:manualLayout>
      </c:layout>
      <c:pie3DChart>
        <c:varyColors val="0"/>
        <c:ser>
          <c:idx val="0"/>
          <c:order val="0"/>
          <c:tx>
            <c:strRef>
              <c:f>'A - Sustainable Sites'!$B$87</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'A - Sustainable Sites'!$A$88:$A$91</c:f>
              <c:strCache>
                <c:ptCount val="4"/>
                <c:pt idx="0">
                  <c:v>Green</c:v>
                </c:pt>
                <c:pt idx="1">
                  <c:v>Yellow</c:v>
                </c:pt>
                <c:pt idx="2">
                  <c:v>Red</c:v>
                </c:pt>
                <c:pt idx="3">
                  <c:v>No Rating</c:v>
                </c:pt>
              </c:strCache>
            </c:strRef>
          </c:cat>
          <c:val>
            <c:numRef>
              <c:f>'A - Sustainable Sites'!$B$88:$B$91</c:f>
              <c:numCache>
                <c:formatCode>General</c:formatCode>
                <c:ptCount val="4"/>
                <c:pt idx="0">
                  <c:v>3</c:v>
                </c:pt>
                <c:pt idx="1">
                  <c:v>3</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0397737492115813"/>
          <c:y val="0.32050994272360911"/>
          <c:w val="0.1354731172441109"/>
          <c:h val="0.46504029267001928"/>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Heat Island Effect</a:t>
            </a:r>
          </a:p>
        </c:rich>
      </c:tx>
      <c:layout>
        <c:manualLayout>
          <c:xMode val="edge"/>
          <c:yMode val="edge"/>
          <c:x val="0.23786889542390455"/>
          <c:y val="2.6094293768834452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4.0079537906730849E-2"/>
          <c:y val="0.19722212501215125"/>
          <c:w val="0.52987698025748653"/>
          <c:h val="0.75767006901915035"/>
        </c:manualLayout>
      </c:layout>
      <c:pie3DChart>
        <c:varyColors val="0"/>
        <c:ser>
          <c:idx val="0"/>
          <c:order val="0"/>
          <c:tx>
            <c:strRef>
              <c:f>'A - Sustainable Sites'!$B$102</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'A - Sustainable Sites'!$A$103:$A$106</c:f>
              <c:strCache>
                <c:ptCount val="4"/>
                <c:pt idx="0">
                  <c:v>Green</c:v>
                </c:pt>
                <c:pt idx="1">
                  <c:v>Yellow</c:v>
                </c:pt>
                <c:pt idx="2">
                  <c:v>Red</c:v>
                </c:pt>
                <c:pt idx="3">
                  <c:v>No Rating</c:v>
                </c:pt>
              </c:strCache>
            </c:strRef>
          </c:cat>
          <c:val>
            <c:numRef>
              <c:f>'A - Sustainable Sites'!$B$103:$B$106</c:f>
              <c:numCache>
                <c:formatCode>General</c:formatCode>
                <c:ptCount val="4"/>
                <c:pt idx="0">
                  <c:v>1</c:v>
                </c:pt>
                <c:pt idx="1">
                  <c:v>1</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49363044743444962"/>
          <c:y val="0.28806376980655196"/>
          <c:w val="0.1354731172441109"/>
          <c:h val="0.47246971906289492"/>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Light Pollution Reduction</a:t>
            </a:r>
          </a:p>
        </c:rich>
      </c:tx>
      <c:layout>
        <c:manualLayout>
          <c:xMode val="edge"/>
          <c:yMode val="edge"/>
          <c:x val="0.15402292052005906"/>
          <c:y val="3.5971190062969241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5.5402494843601199E-2"/>
          <c:y val="0.24049944757793273"/>
          <c:w val="0.50031424247622058"/>
          <c:h val="0.71439282821009908"/>
        </c:manualLayout>
      </c:layout>
      <c:pie3DChart>
        <c:varyColors val="0"/>
        <c:ser>
          <c:idx val="0"/>
          <c:order val="0"/>
          <c:tx>
            <c:strRef>
              <c:f>'A - Sustainable Sites'!$B$117</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'A - Sustainable Sites'!$A$118:$A$121</c:f>
              <c:strCache>
                <c:ptCount val="4"/>
                <c:pt idx="0">
                  <c:v>Green</c:v>
                </c:pt>
                <c:pt idx="1">
                  <c:v>Yellow</c:v>
                </c:pt>
                <c:pt idx="2">
                  <c:v>Red</c:v>
                </c:pt>
                <c:pt idx="3">
                  <c:v>No Rating</c:v>
                </c:pt>
              </c:strCache>
            </c:strRef>
          </c:cat>
          <c:val>
            <c:numRef>
              <c:f>'A - Sustainable Sites'!$B$118:$B$121</c:f>
              <c:numCache>
                <c:formatCode>General</c:formatCode>
                <c:ptCount val="4"/>
                <c:pt idx="0">
                  <c:v>0</c:v>
                </c:pt>
                <c:pt idx="1">
                  <c:v>2</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4863528861046354"/>
          <c:y val="0.33558170769046347"/>
          <c:w val="0.1354731172441109"/>
          <c:h val="0.42005150849019651"/>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Black"/>
                <a:ea typeface="Arial Black"/>
                <a:cs typeface="Arial Black"/>
              </a:defRPr>
            </a:pPr>
            <a:r>
              <a:rPr lang="en-US" sz="1400" b="1" i="0" baseline="0"/>
              <a:t>Sustainable Sites Summary Totals</a:t>
            </a:r>
            <a:endParaRPr lang="en-US" sz="1200" b="1"/>
          </a:p>
        </c:rich>
      </c:tx>
      <c:layout>
        <c:manualLayout>
          <c:xMode val="edge"/>
          <c:yMode val="edge"/>
          <c:x val="0.117537401574803"/>
          <c:y val="3.5970938415306825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7.7498296578109374E-2"/>
          <c:y val="0.21556445963069937"/>
          <c:w val="0.53954394936951311"/>
          <c:h val="0.77319027561230702"/>
        </c:manualLayout>
      </c:layout>
      <c:pie3DChart>
        <c:varyColors val="0"/>
        <c:ser>
          <c:idx val="0"/>
          <c:order val="0"/>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'A - Sustainable Sites'!$A$126:$A$129</c:f>
              <c:strCache>
                <c:ptCount val="4"/>
                <c:pt idx="0">
                  <c:v>Green</c:v>
                </c:pt>
                <c:pt idx="1">
                  <c:v>Yellow</c:v>
                </c:pt>
                <c:pt idx="2">
                  <c:v>Red</c:v>
                </c:pt>
                <c:pt idx="3">
                  <c:v>No Rating</c:v>
                </c:pt>
              </c:strCache>
            </c:strRef>
          </c:cat>
          <c:val>
            <c:numRef>
              <c:f>'A - Sustainable Sites'!$B$126:$B$129</c:f>
              <c:numCache>
                <c:formatCode>General</c:formatCode>
                <c:ptCount val="4"/>
                <c:pt idx="0">
                  <c:v>16</c:v>
                </c:pt>
                <c:pt idx="1">
                  <c:v>16</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4051308291546496"/>
          <c:y val="0.37942136546977145"/>
          <c:w val="0.1354731172441109"/>
          <c:h val="0.40615603254794236"/>
        </c:manualLayout>
      </c:layout>
      <c:overlay val="0"/>
      <c:spPr>
        <a:noFill/>
        <a:ln w="25400">
          <a:noFill/>
        </a:ln>
      </c:spPr>
      <c:txPr>
        <a:bodyPr/>
        <a:lstStyle/>
        <a:p>
          <a:pPr>
            <a:defRPr sz="105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Construction, Renovation, and Demolition Materials Management</a:t>
            </a:r>
          </a:p>
        </c:rich>
      </c:tx>
      <c:layout>
        <c:manualLayout>
          <c:xMode val="edge"/>
          <c:yMode val="edge"/>
          <c:x val="7.2021072482001861E-2"/>
          <c:y val="3.5971162597504137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5.0017584348753766E-2"/>
          <c:y val="0.21422201318176542"/>
          <c:w val="0.51748776081987202"/>
          <c:h val="0.7434839442676423"/>
        </c:manualLayout>
      </c:layout>
      <c:pie3DChart>
        <c:varyColors val="0"/>
        <c:ser>
          <c:idx val="0"/>
          <c:order val="0"/>
          <c:tx>
            <c:strRef>
              <c:f>'B- Materials and Resources '!$B$12</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'B- Materials and Resources '!$A$13:$A$16</c:f>
              <c:strCache>
                <c:ptCount val="4"/>
                <c:pt idx="0">
                  <c:v>Green</c:v>
                </c:pt>
                <c:pt idx="1">
                  <c:v>Yellow</c:v>
                </c:pt>
                <c:pt idx="2">
                  <c:v>Red</c:v>
                </c:pt>
                <c:pt idx="3">
                  <c:v>No Rating</c:v>
                </c:pt>
              </c:strCache>
            </c:strRef>
          </c:cat>
          <c:val>
            <c:numRef>
              <c:f>'B- Materials and Resources '!$B$13:$B$16</c:f>
              <c:numCache>
                <c:formatCode>General</c:formatCode>
                <c:ptCount val="4"/>
                <c:pt idx="0">
                  <c:v>0</c:v>
                </c:pt>
                <c:pt idx="1">
                  <c:v>3</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3292472692338655"/>
          <c:y val="0.3723787650188442"/>
          <c:w val="0.1354731172441109"/>
          <c:h val="0.42005118776380329"/>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Black"/>
                <a:ea typeface="Arial Black"/>
                <a:cs typeface="Arial Black"/>
              </a:defRPr>
            </a:pPr>
            <a:r>
              <a:rPr lang="en-US" sz="1100"/>
              <a:t>Building Reuse</a:t>
            </a:r>
          </a:p>
        </c:rich>
      </c:tx>
      <c:layout>
        <c:manualLayout>
          <c:xMode val="edge"/>
          <c:yMode val="edge"/>
          <c:x val="0.32328028363912953"/>
          <c:y val="3.5971400413474998E-2"/>
        </c:manualLayout>
      </c:layout>
      <c:overlay val="0"/>
      <c:spPr>
        <a:noFill/>
        <a:ln w="25400">
          <a:noFill/>
        </a:ln>
      </c:spPr>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5.9859816185687878E-2"/>
          <c:y val="0.21905930199317142"/>
          <c:w val="0.52830335873045631"/>
          <c:h val="0.75540480250519926"/>
        </c:manualLayout>
      </c:layout>
      <c:pie3DChart>
        <c:varyColors val="0"/>
        <c:ser>
          <c:idx val="0"/>
          <c:order val="0"/>
          <c:tx>
            <c:strRef>
              <c:f>'B- Materials and Resources '!$B$27</c:f>
              <c:strCache>
                <c:ptCount val="1"/>
                <c:pt idx="0">
                  <c:v>Counts</c:v>
                </c:pt>
              </c:strCache>
            </c:strRef>
          </c:tx>
          <c:spPr>
            <a:solidFill>
              <a:srgbClr val="009900"/>
            </a:solidFill>
            <a:ln w="12700">
              <a:solidFill>
                <a:srgbClr val="000000"/>
              </a:solidFill>
              <a:prstDash val="solid"/>
            </a:ln>
          </c:spPr>
          <c:dPt>
            <c:idx val="1"/>
            <c:bubble3D val="0"/>
            <c:spPr>
              <a:solidFill>
                <a:srgbClr val="FCF305"/>
              </a:solidFill>
              <a:ln w="12700">
                <a:solidFill>
                  <a:srgbClr val="000000"/>
                </a:solidFill>
                <a:prstDash val="solid"/>
              </a:ln>
            </c:spPr>
          </c:dPt>
          <c:dPt>
            <c:idx val="2"/>
            <c:bubble3D val="0"/>
            <c:spPr>
              <a:solidFill>
                <a:srgbClr val="DD0806"/>
              </a:solidFill>
              <a:ln w="12700">
                <a:solidFill>
                  <a:srgbClr val="000000"/>
                </a:solidFill>
                <a:prstDash val="solid"/>
              </a:ln>
            </c:spPr>
          </c:dPt>
          <c:dPt>
            <c:idx val="3"/>
            <c:bubble3D val="0"/>
            <c:spPr>
              <a:solidFill>
                <a:srgbClr val="7F7F7F"/>
              </a:solidFill>
              <a:ln w="12700">
                <a:solidFill>
                  <a:srgbClr val="000000"/>
                </a:solidFill>
                <a:prstDash val="solid"/>
              </a:ln>
            </c:spPr>
          </c:dPt>
          <c:dLbls>
            <c:numFmt formatCode="#,##0" sourceLinked="0"/>
            <c:spPr>
              <a:noFill/>
              <a:ln w="25400">
                <a:noFill/>
              </a:ln>
            </c:spPr>
            <c:txPr>
              <a:bodyPr/>
              <a:lstStyle/>
              <a:p>
                <a:pPr>
                  <a:defRPr sz="1100" b="1"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dLbls>
          <c:cat>
            <c:strRef>
              <c:f>'B- Materials and Resources '!$A$28:$A$31</c:f>
              <c:strCache>
                <c:ptCount val="4"/>
                <c:pt idx="0">
                  <c:v>Green</c:v>
                </c:pt>
                <c:pt idx="1">
                  <c:v>Yellow</c:v>
                </c:pt>
                <c:pt idx="2">
                  <c:v>Red</c:v>
                </c:pt>
                <c:pt idx="3">
                  <c:v>No Rating</c:v>
                </c:pt>
              </c:strCache>
            </c:strRef>
          </c:cat>
          <c:val>
            <c:numRef>
              <c:f>'B- Materials and Resources '!$B$28:$B$31</c:f>
              <c:numCache>
                <c:formatCode>General</c:formatCode>
                <c:ptCount val="4"/>
                <c:pt idx="0">
                  <c:v>1</c:v>
                </c:pt>
                <c:pt idx="1">
                  <c:v>1</c:v>
                </c:pt>
                <c:pt idx="2">
                  <c:v>0</c:v>
                </c:pt>
                <c:pt idx="3">
                  <c:v>0</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52217071006354576"/>
          <c:y val="0.32668531901761544"/>
          <c:w val="0.1354731172441109"/>
          <c:h val="0.44069068664127453"/>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0"/>
    <c:dispBlanksAs val="zero"/>
    <c:showDLblsOverMax val="0"/>
  </c:chart>
  <c:spPr>
    <a:solidFill>
      <a:sysClr val="window" lastClr="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2</xdr:col>
      <xdr:colOff>190500</xdr:colOff>
      <xdr:row>21</xdr:row>
      <xdr:rowOff>35719</xdr:rowOff>
    </xdr:from>
    <xdr:to>
      <xdr:col>3</xdr:col>
      <xdr:colOff>2881313</xdr:colOff>
      <xdr:row>27</xdr:row>
      <xdr:rowOff>154782</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321467</xdr:colOff>
      <xdr:row>41</xdr:row>
      <xdr:rowOff>35719</xdr:rowOff>
    </xdr:from>
    <xdr:to>
      <xdr:col>3</xdr:col>
      <xdr:colOff>2869405</xdr:colOff>
      <xdr:row>47</xdr:row>
      <xdr:rowOff>154782</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511969</xdr:colOff>
      <xdr:row>62</xdr:row>
      <xdr:rowOff>35720</xdr:rowOff>
    </xdr:from>
    <xdr:to>
      <xdr:col>4</xdr:col>
      <xdr:colOff>1202532</xdr:colOff>
      <xdr:row>68</xdr:row>
      <xdr:rowOff>154781</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440530</xdr:colOff>
      <xdr:row>85</xdr:row>
      <xdr:rowOff>47626</xdr:rowOff>
    </xdr:from>
    <xdr:to>
      <xdr:col>4</xdr:col>
      <xdr:colOff>1178718</xdr:colOff>
      <xdr:row>91</xdr:row>
      <xdr:rowOff>166688</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416719</xdr:colOff>
      <xdr:row>100</xdr:row>
      <xdr:rowOff>35719</xdr:rowOff>
    </xdr:from>
    <xdr:to>
      <xdr:col>4</xdr:col>
      <xdr:colOff>1238250</xdr:colOff>
      <xdr:row>106</xdr:row>
      <xdr:rowOff>107156</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726282</xdr:colOff>
      <xdr:row>115</xdr:row>
      <xdr:rowOff>35719</xdr:rowOff>
    </xdr:from>
    <xdr:to>
      <xdr:col>4</xdr:col>
      <xdr:colOff>1238250</xdr:colOff>
      <xdr:row>121</xdr:row>
      <xdr:rowOff>130968</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214313</xdr:colOff>
      <xdr:row>124</xdr:row>
      <xdr:rowOff>47626</xdr:rowOff>
    </xdr:from>
    <xdr:to>
      <xdr:col>5</xdr:col>
      <xdr:colOff>0</xdr:colOff>
      <xdr:row>131</xdr:row>
      <xdr:rowOff>130969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500062</xdr:colOff>
      <xdr:row>10</xdr:row>
      <xdr:rowOff>35719</xdr:rowOff>
    </xdr:from>
    <xdr:to>
      <xdr:col>5</xdr:col>
      <xdr:colOff>250031</xdr:colOff>
      <xdr:row>16</xdr:row>
      <xdr:rowOff>130969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297656</xdr:colOff>
      <xdr:row>25</xdr:row>
      <xdr:rowOff>35719</xdr:rowOff>
    </xdr:from>
    <xdr:to>
      <xdr:col>4</xdr:col>
      <xdr:colOff>1250157</xdr:colOff>
      <xdr:row>31</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416719</xdr:colOff>
      <xdr:row>41</xdr:row>
      <xdr:rowOff>59531</xdr:rowOff>
    </xdr:from>
    <xdr:to>
      <xdr:col>4</xdr:col>
      <xdr:colOff>1238250</xdr:colOff>
      <xdr:row>47</xdr:row>
      <xdr:rowOff>119063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464344</xdr:colOff>
      <xdr:row>55</xdr:row>
      <xdr:rowOff>47625</xdr:rowOff>
    </xdr:from>
    <xdr:to>
      <xdr:col>4</xdr:col>
      <xdr:colOff>1250157</xdr:colOff>
      <xdr:row>61</xdr:row>
      <xdr:rowOff>119062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261937</xdr:colOff>
      <xdr:row>64</xdr:row>
      <xdr:rowOff>47625</xdr:rowOff>
    </xdr:from>
    <xdr:to>
      <xdr:col>4</xdr:col>
      <xdr:colOff>1178719</xdr:colOff>
      <xdr:row>71</xdr:row>
      <xdr:rowOff>178594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476250</xdr:colOff>
      <xdr:row>13</xdr:row>
      <xdr:rowOff>35719</xdr:rowOff>
    </xdr:from>
    <xdr:to>
      <xdr:col>5</xdr:col>
      <xdr:colOff>0</xdr:colOff>
      <xdr:row>19</xdr:row>
      <xdr:rowOff>154781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452437</xdr:colOff>
      <xdr:row>29</xdr:row>
      <xdr:rowOff>47624</xdr:rowOff>
    </xdr:from>
    <xdr:to>
      <xdr:col>4</xdr:col>
      <xdr:colOff>1238250</xdr:colOff>
      <xdr:row>35</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500063</xdr:colOff>
      <xdr:row>45</xdr:row>
      <xdr:rowOff>23813</xdr:rowOff>
    </xdr:from>
    <xdr:to>
      <xdr:col>4</xdr:col>
      <xdr:colOff>1238250</xdr:colOff>
      <xdr:row>51</xdr:row>
      <xdr:rowOff>142875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738186</xdr:colOff>
      <xdr:row>54</xdr:row>
      <xdr:rowOff>11907</xdr:rowOff>
    </xdr:from>
    <xdr:to>
      <xdr:col>5</xdr:col>
      <xdr:colOff>690561</xdr:colOff>
      <xdr:row>61</xdr:row>
      <xdr:rowOff>130969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559594</xdr:colOff>
      <xdr:row>12</xdr:row>
      <xdr:rowOff>47625</xdr:rowOff>
    </xdr:from>
    <xdr:to>
      <xdr:col>4</xdr:col>
      <xdr:colOff>1238250</xdr:colOff>
      <xdr:row>18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833437</xdr:colOff>
      <xdr:row>27</xdr:row>
      <xdr:rowOff>23812</xdr:rowOff>
    </xdr:from>
    <xdr:to>
      <xdr:col>4</xdr:col>
      <xdr:colOff>1226343</xdr:colOff>
      <xdr:row>33</xdr:row>
      <xdr:rowOff>166688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666750</xdr:colOff>
      <xdr:row>44</xdr:row>
      <xdr:rowOff>47625</xdr:rowOff>
    </xdr:from>
    <xdr:to>
      <xdr:col>4</xdr:col>
      <xdr:colOff>1238250</xdr:colOff>
      <xdr:row>50</xdr:row>
      <xdr:rowOff>178593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357187</xdr:colOff>
      <xdr:row>53</xdr:row>
      <xdr:rowOff>23813</xdr:rowOff>
    </xdr:from>
    <xdr:to>
      <xdr:col>5</xdr:col>
      <xdr:colOff>595312</xdr:colOff>
      <xdr:row>60</xdr:row>
      <xdr:rowOff>178594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309562</xdr:colOff>
      <xdr:row>54</xdr:row>
      <xdr:rowOff>95250</xdr:rowOff>
    </xdr:from>
    <xdr:to>
      <xdr:col>5</xdr:col>
      <xdr:colOff>190500</xdr:colOff>
      <xdr:row>61</xdr:row>
      <xdr:rowOff>154781</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642938</xdr:colOff>
      <xdr:row>45</xdr:row>
      <xdr:rowOff>35718</xdr:rowOff>
    </xdr:from>
    <xdr:to>
      <xdr:col>4</xdr:col>
      <xdr:colOff>1250157</xdr:colOff>
      <xdr:row>51</xdr:row>
      <xdr:rowOff>166688</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726281</xdr:colOff>
      <xdr:row>30</xdr:row>
      <xdr:rowOff>35718</xdr:rowOff>
    </xdr:from>
    <xdr:to>
      <xdr:col>4</xdr:col>
      <xdr:colOff>1214438</xdr:colOff>
      <xdr:row>36</xdr:row>
      <xdr:rowOff>178594</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845344</xdr:colOff>
      <xdr:row>11</xdr:row>
      <xdr:rowOff>47625</xdr:rowOff>
    </xdr:from>
    <xdr:to>
      <xdr:col>4</xdr:col>
      <xdr:colOff>1226344</xdr:colOff>
      <xdr:row>17</xdr:row>
      <xdr:rowOff>142875</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1333502</xdr:colOff>
      <xdr:row>7</xdr:row>
      <xdr:rowOff>104775</xdr:rowOff>
    </xdr:from>
    <xdr:to>
      <xdr:col>7</xdr:col>
      <xdr:colOff>466725</xdr:colOff>
      <xdr:row>17</xdr:row>
      <xdr:rowOff>142875</xdr:rowOff>
    </xdr:to>
    <xdr:graphicFrame macro="">
      <xdr:nvGraphicFramePr>
        <xdr:cNvPr id="799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4mail2b.epa.gov/Users/Owner/Documents/Internship/Draft%20Assessment%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s&amp;Resources"/>
      <sheetName val="Score Summary"/>
      <sheetName val="Assessment Scores"/>
    </sheetNames>
    <sheetDataSet>
      <sheetData sheetId="0" refreshError="1"/>
      <sheetData sheetId="1" refreshError="1"/>
      <sheetData sheetId="2">
        <row r="1">
          <cell r="A1" t="str">
            <v>Required by code</v>
          </cell>
        </row>
        <row r="2">
          <cell r="A2" t="str">
            <v>Incentivized</v>
          </cell>
        </row>
        <row r="3">
          <cell r="A3" t="str">
            <v>Expressly Allowed</v>
          </cell>
        </row>
        <row r="4">
          <cell r="A4" t="str">
            <v>Code silent, but typically allowed</v>
          </cell>
        </row>
        <row r="5">
          <cell r="A5" t="str">
            <v>Code silent, but typically not approved</v>
          </cell>
        </row>
        <row r="6">
          <cell r="A6" t="str">
            <v>Expressly Prohibited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33"/>
  <sheetViews>
    <sheetView topLeftCell="A10" workbookViewId="0"/>
  </sheetViews>
  <sheetFormatPr defaultColWidth="12" defaultRowHeight="19.899999999999999" customHeight="1" x14ac:dyDescent="0.25"/>
  <cols>
    <col min="1" max="1" width="132.7109375" style="4" customWidth="1"/>
    <col min="2" max="18" width="8.7109375" style="4" customWidth="1"/>
    <col min="19" max="16384" width="12" style="4"/>
  </cols>
  <sheetData>
    <row r="1" spans="1:1" ht="60" customHeight="1" x14ac:dyDescent="0.25">
      <c r="A1" s="5" t="s">
        <v>2</v>
      </c>
    </row>
    <row r="2" spans="1:1" ht="42.75" customHeight="1" x14ac:dyDescent="0.25">
      <c r="A2" s="5" t="s">
        <v>1</v>
      </c>
    </row>
    <row r="3" spans="1:1" ht="39.75" customHeight="1" x14ac:dyDescent="0.25">
      <c r="A3" s="5" t="s">
        <v>0</v>
      </c>
    </row>
    <row r="4" spans="1:1" ht="89.25" customHeight="1" x14ac:dyDescent="0.25">
      <c r="A4" s="5" t="s">
        <v>10</v>
      </c>
    </row>
    <row r="5" spans="1:1" ht="13.5" customHeight="1" x14ac:dyDescent="0.25">
      <c r="A5" s="6"/>
    </row>
    <row r="6" spans="1:1" ht="52.5" customHeight="1" x14ac:dyDescent="0.25">
      <c r="A6" s="6" t="s">
        <v>6</v>
      </c>
    </row>
    <row r="7" spans="1:1" ht="13.5" customHeight="1" x14ac:dyDescent="0.25">
      <c r="A7" s="6"/>
    </row>
    <row r="8" spans="1:1" ht="15" customHeight="1" x14ac:dyDescent="0.25">
      <c r="A8" s="7" t="s">
        <v>23</v>
      </c>
    </row>
    <row r="9" spans="1:1" ht="15" customHeight="1" x14ac:dyDescent="0.25">
      <c r="A9" s="8" t="s">
        <v>17</v>
      </c>
    </row>
    <row r="10" spans="1:1" ht="15" customHeight="1" x14ac:dyDescent="0.25">
      <c r="A10" s="8" t="s">
        <v>16</v>
      </c>
    </row>
    <row r="11" spans="1:1" ht="15" customHeight="1" x14ac:dyDescent="0.25">
      <c r="A11" s="4" t="s">
        <v>15</v>
      </c>
    </row>
    <row r="12" spans="1:1" ht="15" customHeight="1" x14ac:dyDescent="0.25">
      <c r="A12" s="4" t="s">
        <v>9</v>
      </c>
    </row>
    <row r="13" spans="1:1" ht="15" customHeight="1" x14ac:dyDescent="0.25">
      <c r="A13" s="4" t="s">
        <v>18</v>
      </c>
    </row>
    <row r="14" spans="1:1" ht="15" customHeight="1" x14ac:dyDescent="0.25"/>
    <row r="15" spans="1:1" ht="15" customHeight="1" x14ac:dyDescent="0.25">
      <c r="A15" s="4" t="s">
        <v>8</v>
      </c>
    </row>
    <row r="16" spans="1:1" ht="15" customHeight="1" x14ac:dyDescent="0.25">
      <c r="A16" s="4" t="s">
        <v>7</v>
      </c>
    </row>
    <row r="17" spans="1:1" ht="15" customHeight="1" x14ac:dyDescent="0.25">
      <c r="A17" s="4" t="s">
        <v>19</v>
      </c>
    </row>
    <row r="18" spans="1:1" ht="15" customHeight="1" x14ac:dyDescent="0.25">
      <c r="A18" s="9" t="s">
        <v>20</v>
      </c>
    </row>
    <row r="19" spans="1:1" ht="15" customHeight="1" x14ac:dyDescent="0.25">
      <c r="A19" s="9" t="s">
        <v>21</v>
      </c>
    </row>
    <row r="20" spans="1:1" ht="15" customHeight="1" x14ac:dyDescent="0.25">
      <c r="A20" s="9" t="s">
        <v>22</v>
      </c>
    </row>
    <row r="21" spans="1:1" ht="15" customHeight="1" x14ac:dyDescent="0.25">
      <c r="A21" s="4" t="s">
        <v>5</v>
      </c>
    </row>
    <row r="22" spans="1:1" ht="15" customHeight="1" x14ac:dyDescent="0.25">
      <c r="A22" s="4" t="s">
        <v>4</v>
      </c>
    </row>
    <row r="23" spans="1:1" ht="15" customHeight="1" x14ac:dyDescent="0.25"/>
    <row r="24" spans="1:1" ht="15" customHeight="1" x14ac:dyDescent="0.25">
      <c r="A24" s="4" t="s">
        <v>24</v>
      </c>
    </row>
    <row r="25" spans="1:1" ht="15" customHeight="1" x14ac:dyDescent="0.25">
      <c r="A25" s="17" t="s">
        <v>290</v>
      </c>
    </row>
    <row r="26" spans="1:1" ht="15" customHeight="1" x14ac:dyDescent="0.25">
      <c r="A26" s="10" t="s">
        <v>3</v>
      </c>
    </row>
    <row r="27" spans="1:1" ht="15" customHeight="1" x14ac:dyDescent="0.25"/>
    <row r="28" spans="1:1" ht="57.75" customHeight="1" x14ac:dyDescent="0.25">
      <c r="A28" s="16" t="s">
        <v>291</v>
      </c>
    </row>
    <row r="29" spans="1:1" ht="59.25" customHeight="1" x14ac:dyDescent="0.25">
      <c r="A29" s="16" t="s">
        <v>292</v>
      </c>
    </row>
    <row r="30" spans="1:1" ht="15" customHeight="1" x14ac:dyDescent="0.25"/>
    <row r="31" spans="1:1" ht="15" customHeight="1" x14ac:dyDescent="0.25"/>
    <row r="32" spans="1:1" ht="15" customHeight="1" x14ac:dyDescent="0.25"/>
    <row r="33" ht="15" customHeight="1" x14ac:dyDescent="0.25"/>
  </sheetData>
  <phoneticPr fontId="23" type="noConversion"/>
  <printOptions headings="1"/>
  <pageMargins left="0.70000004768371504" right="0.70000004768371504" top="0.75" bottom="0.75" header="0.30000001192092901" footer="0.30000001192092901"/>
  <pageSetup scale="78" orientation="portrait" horizontalDpi="1200" verticalDpi="1200" r:id="rId1"/>
  <headerFooter alignWithMargins="0"/>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92D050"/>
    <pageSetUpPr fitToPage="1"/>
  </sheetPr>
  <dimension ref="A1:M141"/>
  <sheetViews>
    <sheetView showWhiteSpace="0" topLeftCell="A3" zoomScale="80" zoomScaleNormal="80" zoomScalePageLayoutView="80" workbookViewId="0">
      <selection activeCell="D62" sqref="D62"/>
    </sheetView>
  </sheetViews>
  <sheetFormatPr defaultColWidth="8.7109375" defaultRowHeight="15" x14ac:dyDescent="0.25"/>
  <cols>
    <col min="1" max="1" width="33.85546875" style="21" customWidth="1"/>
    <col min="2" max="2" width="34.42578125" style="21" customWidth="1"/>
    <col min="3" max="3" width="37.7109375" style="22" customWidth="1"/>
    <col min="4" max="4" width="43.42578125" style="21" customWidth="1"/>
    <col min="5" max="5" width="18.85546875" style="21" customWidth="1"/>
    <col min="6" max="6" width="39" style="21" customWidth="1"/>
    <col min="7" max="7" width="8.7109375" style="12"/>
    <col min="8" max="13" width="8.7109375" style="11"/>
    <col min="14" max="16384" width="8.7109375" style="13"/>
  </cols>
  <sheetData>
    <row r="1" spans="1:13" ht="15.75" thickBot="1" x14ac:dyDescent="0.3"/>
    <row r="2" spans="1:13" s="20" customFormat="1" ht="15.75" customHeight="1" thickBot="1" x14ac:dyDescent="0.3">
      <c r="A2" s="23" t="s">
        <v>150</v>
      </c>
      <c r="B2" s="24"/>
      <c r="C2" s="24"/>
      <c r="D2" s="24"/>
      <c r="E2" s="25"/>
      <c r="F2" s="26"/>
      <c r="G2" s="18"/>
      <c r="H2" s="19"/>
      <c r="I2" s="19"/>
      <c r="J2" s="19"/>
      <c r="K2" s="19"/>
      <c r="L2" s="19"/>
      <c r="M2" s="19"/>
    </row>
    <row r="3" spans="1:13" s="20" customFormat="1" ht="27.75" customHeight="1" thickBot="1" x14ac:dyDescent="0.3">
      <c r="A3" s="23" t="s">
        <v>151</v>
      </c>
      <c r="B3" s="24"/>
      <c r="C3" s="24"/>
      <c r="D3" s="24"/>
      <c r="E3" s="25"/>
      <c r="F3" s="26"/>
      <c r="G3" s="18"/>
      <c r="H3" s="19"/>
      <c r="I3" s="19"/>
      <c r="J3" s="19"/>
      <c r="K3" s="19"/>
      <c r="L3" s="19"/>
      <c r="M3" s="19"/>
    </row>
    <row r="4" spans="1:13" ht="29.25" customHeight="1" x14ac:dyDescent="0.25">
      <c r="A4" s="27" t="s">
        <v>118</v>
      </c>
      <c r="B4" s="28"/>
      <c r="C4" s="28"/>
      <c r="D4" s="28"/>
      <c r="E4" s="28"/>
      <c r="F4" s="29"/>
      <c r="G4" s="14"/>
      <c r="H4" s="2"/>
      <c r="I4" s="2"/>
      <c r="J4" s="2"/>
      <c r="K4" s="2"/>
      <c r="L4" s="2"/>
      <c r="M4" s="2"/>
    </row>
    <row r="5" spans="1:13" ht="44.25" customHeight="1" x14ac:dyDescent="0.25">
      <c r="A5" s="30" t="s">
        <v>48</v>
      </c>
      <c r="B5" s="31"/>
      <c r="C5" s="31"/>
      <c r="D5" s="31"/>
      <c r="E5" s="31"/>
      <c r="F5" s="32"/>
      <c r="G5" s="14"/>
      <c r="H5" s="2"/>
      <c r="I5" s="2"/>
      <c r="J5" s="2"/>
      <c r="K5" s="2"/>
      <c r="L5" s="2"/>
      <c r="M5" s="2"/>
    </row>
    <row r="6" spans="1:13" ht="39" customHeight="1" thickBot="1" x14ac:dyDescent="0.3">
      <c r="A6" s="33" t="s">
        <v>49</v>
      </c>
      <c r="B6" s="34"/>
      <c r="C6" s="34"/>
      <c r="D6" s="34"/>
      <c r="E6" s="34"/>
      <c r="F6" s="35"/>
      <c r="G6" s="14"/>
      <c r="H6" s="2"/>
      <c r="I6" s="2"/>
      <c r="J6" s="2"/>
      <c r="K6" s="2"/>
      <c r="L6" s="2"/>
      <c r="M6" s="2"/>
    </row>
    <row r="7" spans="1:13" ht="32.25" thickBot="1" x14ac:dyDescent="0.3">
      <c r="A7" s="36" t="s">
        <v>294</v>
      </c>
      <c r="B7" s="37" t="s">
        <v>154</v>
      </c>
      <c r="C7" s="37" t="s">
        <v>178</v>
      </c>
      <c r="D7" s="38" t="s">
        <v>176</v>
      </c>
      <c r="E7" s="38" t="s">
        <v>179</v>
      </c>
      <c r="F7" s="38" t="s">
        <v>293</v>
      </c>
      <c r="G7" s="14"/>
      <c r="H7" s="2"/>
      <c r="I7" s="2"/>
      <c r="J7" s="2"/>
      <c r="K7" s="2"/>
      <c r="L7" s="2"/>
      <c r="M7" s="2"/>
    </row>
    <row r="8" spans="1:13" ht="80.25" customHeight="1" thickBot="1" x14ac:dyDescent="0.3">
      <c r="A8" s="156" t="s">
        <v>190</v>
      </c>
      <c r="B8" s="39" t="s">
        <v>119</v>
      </c>
      <c r="C8" s="39" t="s">
        <v>191</v>
      </c>
      <c r="D8" s="40" t="s">
        <v>184</v>
      </c>
      <c r="E8" s="41" t="str">
        <f t="shared" ref="E8:E21" si="0">IF(D8="Required by code","Green",IF(D8="Incentivized","Green",IF(D8="Expressly Allowed","Yellow",IF(D8="Code silent, but typically ALLOWED","Yellow",IF(D8="Code silent, but typically not approved","Red",IF(D8="Expressly Prohibited","Red",IF(D8="Please choose one","No Rating")))))))</f>
        <v>Green</v>
      </c>
      <c r="F8" s="42" t="s">
        <v>303</v>
      </c>
      <c r="G8" s="14"/>
      <c r="M8" s="2"/>
    </row>
    <row r="9" spans="1:13" ht="90.75" customHeight="1" thickBot="1" x14ac:dyDescent="0.3">
      <c r="A9" s="168"/>
      <c r="B9" s="39" t="s">
        <v>119</v>
      </c>
      <c r="C9" s="39" t="s">
        <v>192</v>
      </c>
      <c r="D9" s="40" t="s">
        <v>184</v>
      </c>
      <c r="E9" s="41" t="str">
        <f t="shared" si="0"/>
        <v>Green</v>
      </c>
      <c r="F9" s="42" t="s">
        <v>303</v>
      </c>
      <c r="G9" s="14"/>
      <c r="M9" s="2"/>
    </row>
    <row r="10" spans="1:13" ht="74.25" customHeight="1" thickBot="1" x14ac:dyDescent="0.3">
      <c r="A10" s="168"/>
      <c r="B10" s="42" t="s">
        <v>120</v>
      </c>
      <c r="C10" s="42" t="s">
        <v>193</v>
      </c>
      <c r="D10" s="40" t="s">
        <v>184</v>
      </c>
      <c r="E10" s="41" t="str">
        <f t="shared" si="0"/>
        <v>Green</v>
      </c>
      <c r="F10" s="42" t="s">
        <v>303</v>
      </c>
      <c r="G10" s="14"/>
      <c r="M10" s="2"/>
    </row>
    <row r="11" spans="1:13" ht="102" customHeight="1" thickBot="1" x14ac:dyDescent="0.3">
      <c r="A11" s="161"/>
      <c r="B11" s="42" t="s">
        <v>195</v>
      </c>
      <c r="C11" s="42" t="s">
        <v>196</v>
      </c>
      <c r="D11" s="40" t="s">
        <v>183</v>
      </c>
      <c r="E11" s="41" t="str">
        <f t="shared" si="0"/>
        <v>Yellow</v>
      </c>
      <c r="F11" s="42"/>
      <c r="G11" s="14"/>
      <c r="M11" s="2"/>
    </row>
    <row r="12" spans="1:13" ht="71.25" customHeight="1" thickBot="1" x14ac:dyDescent="0.3">
      <c r="A12" s="161"/>
      <c r="B12" s="42" t="s">
        <v>197</v>
      </c>
      <c r="C12" s="42" t="s">
        <v>198</v>
      </c>
      <c r="D12" s="40" t="s">
        <v>184</v>
      </c>
      <c r="E12" s="41" t="str">
        <f t="shared" si="0"/>
        <v>Green</v>
      </c>
      <c r="F12" s="42" t="s">
        <v>304</v>
      </c>
      <c r="G12" s="14"/>
      <c r="M12" s="2"/>
    </row>
    <row r="13" spans="1:13" ht="88.5" customHeight="1" thickBot="1" x14ac:dyDescent="0.3">
      <c r="A13" s="157"/>
      <c r="B13" s="42" t="s">
        <v>199</v>
      </c>
      <c r="C13" s="42" t="s">
        <v>162</v>
      </c>
      <c r="D13" s="40" t="s">
        <v>184</v>
      </c>
      <c r="E13" s="41" t="str">
        <f t="shared" si="0"/>
        <v>Green</v>
      </c>
      <c r="F13" s="42" t="s">
        <v>305</v>
      </c>
      <c r="G13" s="14"/>
      <c r="M13" s="2"/>
    </row>
    <row r="14" spans="1:13" ht="137.25" customHeight="1" thickBot="1" x14ac:dyDescent="0.3">
      <c r="A14" s="156" t="s">
        <v>163</v>
      </c>
      <c r="B14" s="43" t="s">
        <v>164</v>
      </c>
      <c r="C14" s="43" t="s">
        <v>165</v>
      </c>
      <c r="D14" s="40" t="s">
        <v>181</v>
      </c>
      <c r="E14" s="41" t="str">
        <f t="shared" si="0"/>
        <v>Green</v>
      </c>
      <c r="F14" s="42" t="s">
        <v>305</v>
      </c>
      <c r="G14" s="14"/>
      <c r="M14" s="2"/>
    </row>
    <row r="15" spans="1:13" ht="145.5" customHeight="1" thickBot="1" x14ac:dyDescent="0.3">
      <c r="A15" s="177"/>
      <c r="B15" s="43" t="s">
        <v>166</v>
      </c>
      <c r="C15" s="43" t="s">
        <v>167</v>
      </c>
      <c r="D15" s="40" t="s">
        <v>184</v>
      </c>
      <c r="E15" s="41" t="str">
        <f t="shared" si="0"/>
        <v>Green</v>
      </c>
      <c r="F15" s="42" t="s">
        <v>305</v>
      </c>
      <c r="G15" s="14"/>
      <c r="M15" s="2"/>
    </row>
    <row r="16" spans="1:13" ht="111" customHeight="1" thickBot="1" x14ac:dyDescent="0.3">
      <c r="A16" s="42" t="s">
        <v>168</v>
      </c>
      <c r="B16" s="43" t="s">
        <v>169</v>
      </c>
      <c r="C16" s="43" t="s">
        <v>170</v>
      </c>
      <c r="D16" s="40" t="s">
        <v>184</v>
      </c>
      <c r="E16" s="41" t="str">
        <f t="shared" si="0"/>
        <v>Green</v>
      </c>
      <c r="F16" s="42" t="s">
        <v>306</v>
      </c>
      <c r="G16" s="14"/>
      <c r="M16" s="2"/>
    </row>
    <row r="17" spans="1:13" ht="129.75" customHeight="1" thickBot="1" x14ac:dyDescent="0.3">
      <c r="A17" s="173" t="s">
        <v>171</v>
      </c>
      <c r="B17" s="43" t="s">
        <v>172</v>
      </c>
      <c r="C17" s="43" t="s">
        <v>173</v>
      </c>
      <c r="D17" s="40" t="s">
        <v>183</v>
      </c>
      <c r="E17" s="41" t="str">
        <f t="shared" si="0"/>
        <v>Yellow</v>
      </c>
      <c r="F17" s="42"/>
      <c r="G17" s="14"/>
      <c r="M17" s="2"/>
    </row>
    <row r="18" spans="1:13" ht="99" customHeight="1" thickBot="1" x14ac:dyDescent="0.3">
      <c r="A18" s="178"/>
      <c r="B18" s="43" t="s">
        <v>174</v>
      </c>
      <c r="C18" s="43" t="s">
        <v>142</v>
      </c>
      <c r="D18" s="40" t="s">
        <v>180</v>
      </c>
      <c r="E18" s="41" t="str">
        <f t="shared" si="0"/>
        <v>Yellow</v>
      </c>
      <c r="F18" s="42" t="s">
        <v>306</v>
      </c>
      <c r="G18" s="14"/>
      <c r="M18" s="2"/>
    </row>
    <row r="19" spans="1:13" ht="97.5" customHeight="1" thickBot="1" x14ac:dyDescent="0.3">
      <c r="A19" s="178"/>
      <c r="B19" s="43" t="s">
        <v>143</v>
      </c>
      <c r="C19" s="43" t="s">
        <v>144</v>
      </c>
      <c r="D19" s="40" t="s">
        <v>183</v>
      </c>
      <c r="E19" s="41" t="str">
        <f t="shared" si="0"/>
        <v>Yellow</v>
      </c>
      <c r="F19" s="42"/>
      <c r="G19" s="14"/>
      <c r="M19" s="2"/>
    </row>
    <row r="20" spans="1:13" ht="56.25" customHeight="1" thickBot="1" x14ac:dyDescent="0.3">
      <c r="A20" s="169"/>
      <c r="B20" s="43" t="s">
        <v>145</v>
      </c>
      <c r="C20" s="43" t="s">
        <v>146</v>
      </c>
      <c r="D20" s="40" t="s">
        <v>183</v>
      </c>
      <c r="E20" s="41" t="str">
        <f t="shared" si="0"/>
        <v>Yellow</v>
      </c>
      <c r="F20" s="42"/>
      <c r="G20" s="14"/>
      <c r="M20" s="2"/>
    </row>
    <row r="21" spans="1:13" ht="114.75" customHeight="1" thickBot="1" x14ac:dyDescent="0.3">
      <c r="A21" s="43" t="s">
        <v>147</v>
      </c>
      <c r="B21" s="43" t="s">
        <v>148</v>
      </c>
      <c r="C21" s="43" t="s">
        <v>149</v>
      </c>
      <c r="D21" s="40" t="s">
        <v>180</v>
      </c>
      <c r="E21" s="41" t="str">
        <f t="shared" si="0"/>
        <v>Yellow</v>
      </c>
      <c r="F21" s="42"/>
      <c r="G21" s="14"/>
      <c r="M21" s="2"/>
    </row>
    <row r="22" spans="1:13" s="128" customFormat="1" ht="18" customHeight="1" x14ac:dyDescent="0.25">
      <c r="A22" s="126"/>
      <c r="B22" s="76"/>
      <c r="C22" s="76"/>
      <c r="D22" s="73"/>
      <c r="E22" s="73"/>
      <c r="F22" s="127"/>
      <c r="G22" s="14"/>
      <c r="H22" s="12"/>
      <c r="I22" s="12"/>
      <c r="J22" s="12"/>
      <c r="K22" s="12"/>
      <c r="L22" s="12"/>
      <c r="M22" s="14"/>
    </row>
    <row r="23" spans="1:13" s="128" customFormat="1" ht="15.75" customHeight="1" x14ac:dyDescent="0.25">
      <c r="A23" s="79" t="s">
        <v>185</v>
      </c>
      <c r="B23" s="79" t="s">
        <v>186</v>
      </c>
      <c r="C23" s="76"/>
      <c r="D23" s="73"/>
      <c r="E23" s="73"/>
      <c r="F23" s="127"/>
      <c r="G23" s="14"/>
      <c r="H23" s="12"/>
      <c r="I23" s="12"/>
      <c r="J23" s="12"/>
      <c r="K23" s="12"/>
      <c r="L23" s="12"/>
      <c r="M23" s="14"/>
    </row>
    <row r="24" spans="1:13" s="128" customFormat="1" ht="18.75" customHeight="1" x14ac:dyDescent="0.25">
      <c r="A24" s="73" t="s">
        <v>187</v>
      </c>
      <c r="B24" s="81">
        <f>COUNTIF(E8:E21,"Green")</f>
        <v>8</v>
      </c>
      <c r="C24" s="76"/>
      <c r="D24" s="73"/>
      <c r="E24" s="73"/>
      <c r="F24" s="127"/>
      <c r="G24" s="14"/>
      <c r="H24" s="12"/>
      <c r="I24" s="12"/>
      <c r="J24" s="12"/>
      <c r="K24" s="12"/>
      <c r="L24" s="12"/>
      <c r="M24" s="14"/>
    </row>
    <row r="25" spans="1:13" s="128" customFormat="1" ht="18" customHeight="1" x14ac:dyDescent="0.25">
      <c r="A25" s="73" t="s">
        <v>188</v>
      </c>
      <c r="B25" s="81">
        <f>COUNTIF(E8:E21,"Yellow")</f>
        <v>6</v>
      </c>
      <c r="C25" s="76"/>
      <c r="D25" s="73"/>
      <c r="E25" s="73"/>
      <c r="F25" s="127"/>
      <c r="G25" s="14"/>
      <c r="H25" s="12"/>
      <c r="I25" s="12"/>
      <c r="J25" s="12"/>
      <c r="K25" s="12"/>
      <c r="L25" s="12"/>
      <c r="M25" s="14"/>
    </row>
    <row r="26" spans="1:13" s="128" customFormat="1" ht="16.5" customHeight="1" x14ac:dyDescent="0.25">
      <c r="A26" s="73" t="s">
        <v>189</v>
      </c>
      <c r="B26" s="81">
        <f>COUNTIF(E8:E21,"Red")</f>
        <v>0</v>
      </c>
      <c r="C26" s="76"/>
      <c r="D26" s="73"/>
      <c r="E26" s="73"/>
      <c r="F26" s="127"/>
      <c r="G26" s="14"/>
      <c r="H26" s="12"/>
      <c r="I26" s="12"/>
      <c r="J26" s="12"/>
      <c r="K26" s="12"/>
      <c r="L26" s="12"/>
      <c r="M26" s="14"/>
    </row>
    <row r="27" spans="1:13" s="128" customFormat="1" ht="15.75" customHeight="1" x14ac:dyDescent="0.25">
      <c r="A27" s="73" t="s">
        <v>177</v>
      </c>
      <c r="B27" s="81">
        <f>COUNTIF(E8:E21,"No Rating")</f>
        <v>0</v>
      </c>
      <c r="C27" s="76"/>
      <c r="D27" s="73"/>
      <c r="E27" s="73"/>
      <c r="F27" s="127"/>
      <c r="G27" s="14"/>
      <c r="H27" s="12"/>
      <c r="I27" s="12"/>
      <c r="J27" s="12"/>
      <c r="K27" s="12"/>
      <c r="L27" s="12"/>
      <c r="M27" s="14"/>
    </row>
    <row r="28" spans="1:13" s="128" customFormat="1" ht="16.5" thickBot="1" x14ac:dyDescent="0.3">
      <c r="A28" s="126"/>
      <c r="B28" s="73"/>
      <c r="C28" s="74"/>
      <c r="D28" s="73"/>
      <c r="E28" s="73"/>
      <c r="F28" s="127"/>
      <c r="G28" s="12"/>
      <c r="H28" s="12"/>
      <c r="I28" s="12"/>
      <c r="J28" s="12"/>
      <c r="K28" s="12"/>
      <c r="L28" s="12"/>
      <c r="M28" s="12"/>
    </row>
    <row r="29" spans="1:13" ht="16.5" customHeight="1" thickBot="1" x14ac:dyDescent="0.3">
      <c r="A29" s="46" t="s">
        <v>150</v>
      </c>
      <c r="B29" s="47"/>
      <c r="C29" s="47"/>
      <c r="D29" s="47"/>
      <c r="E29" s="47"/>
      <c r="F29" s="26"/>
    </row>
    <row r="30" spans="1:13" ht="16.5" customHeight="1" thickBot="1" x14ac:dyDescent="0.3">
      <c r="A30" s="46" t="s">
        <v>151</v>
      </c>
      <c r="B30" s="47"/>
      <c r="C30" s="47"/>
      <c r="D30" s="47"/>
      <c r="E30" s="47"/>
      <c r="F30" s="26"/>
    </row>
    <row r="31" spans="1:13" ht="15.75" customHeight="1" x14ac:dyDescent="0.25">
      <c r="A31" s="48" t="s">
        <v>152</v>
      </c>
      <c r="B31" s="49"/>
      <c r="C31" s="49"/>
      <c r="D31" s="49"/>
      <c r="E31" s="49"/>
      <c r="F31" s="29"/>
    </row>
    <row r="32" spans="1:13" ht="15.75" x14ac:dyDescent="0.25">
      <c r="A32" s="50"/>
      <c r="B32" s="51"/>
      <c r="C32" s="51"/>
      <c r="D32" s="51"/>
      <c r="E32" s="51"/>
      <c r="F32" s="32"/>
    </row>
    <row r="33" spans="1:13" ht="33.75" customHeight="1" x14ac:dyDescent="0.25">
      <c r="A33" s="52" t="s">
        <v>55</v>
      </c>
      <c r="B33" s="53"/>
      <c r="C33" s="53"/>
      <c r="D33" s="53"/>
      <c r="E33" s="53"/>
      <c r="F33" s="32"/>
    </row>
    <row r="34" spans="1:13" ht="70.5" customHeight="1" thickBot="1" x14ac:dyDescent="0.3">
      <c r="A34" s="162" t="s">
        <v>56</v>
      </c>
      <c r="B34" s="163"/>
      <c r="C34" s="163"/>
      <c r="D34" s="163"/>
      <c r="E34" s="163"/>
      <c r="F34" s="164"/>
    </row>
    <row r="35" spans="1:13" ht="16.5" hidden="1" customHeight="1" thickBot="1" x14ac:dyDescent="0.3">
      <c r="A35" s="170"/>
      <c r="B35" s="171"/>
      <c r="C35" s="171"/>
      <c r="D35" s="171"/>
      <c r="E35" s="172"/>
      <c r="F35" s="77"/>
    </row>
    <row r="36" spans="1:13" ht="16.5" hidden="1" customHeight="1" thickBot="1" x14ac:dyDescent="0.3">
      <c r="A36" s="54" t="s">
        <v>153</v>
      </c>
      <c r="B36" s="173" t="s">
        <v>154</v>
      </c>
      <c r="C36" s="173" t="s">
        <v>178</v>
      </c>
      <c r="D36" s="55" t="s">
        <v>155</v>
      </c>
      <c r="E36" s="175" t="s">
        <v>179</v>
      </c>
      <c r="F36" s="77"/>
    </row>
    <row r="37" spans="1:13" ht="16.5" hidden="1" customHeight="1" thickBot="1" x14ac:dyDescent="0.3">
      <c r="A37" s="56" t="s">
        <v>156</v>
      </c>
      <c r="B37" s="174"/>
      <c r="C37" s="174"/>
      <c r="D37" s="57" t="s">
        <v>157</v>
      </c>
      <c r="E37" s="176"/>
      <c r="F37" s="77"/>
    </row>
    <row r="38" spans="1:13" ht="111.75" hidden="1" customHeight="1" thickTop="1" thickBot="1" x14ac:dyDescent="0.3">
      <c r="A38" s="58" t="s">
        <v>158</v>
      </c>
      <c r="B38" s="58" t="s">
        <v>159</v>
      </c>
      <c r="C38" s="58" t="s">
        <v>160</v>
      </c>
      <c r="D38" s="59" t="s">
        <v>180</v>
      </c>
      <c r="E38" s="60" t="str">
        <f>IF(D38="Required by code","Green",IF(D38="Incentivized","Green",IF(D38="Expressly Allowed","Yellow",IF(D38="Code silent, but typically ALLOWED","Yellow",IF(D38="Code silent, but typically not approved","Red",IF(D38="Expressly Prohibited","Red"))))))</f>
        <v>Yellow</v>
      </c>
      <c r="F38" s="77"/>
    </row>
    <row r="39" spans="1:13" ht="32.25" customHeight="1" thickBot="1" x14ac:dyDescent="0.3">
      <c r="A39" s="36" t="s">
        <v>294</v>
      </c>
      <c r="B39" s="37" t="s">
        <v>154</v>
      </c>
      <c r="C39" s="37" t="s">
        <v>178</v>
      </c>
      <c r="D39" s="38" t="s">
        <v>176</v>
      </c>
      <c r="E39" s="38" t="s">
        <v>179</v>
      </c>
      <c r="F39" s="38" t="s">
        <v>293</v>
      </c>
    </row>
    <row r="40" spans="1:13" ht="119.25" customHeight="1" thickBot="1" x14ac:dyDescent="0.3">
      <c r="A40" s="43" t="s">
        <v>158</v>
      </c>
      <c r="B40" s="43" t="s">
        <v>121</v>
      </c>
      <c r="C40" s="43" t="s">
        <v>160</v>
      </c>
      <c r="D40" s="40" t="s">
        <v>180</v>
      </c>
      <c r="E40" s="41" t="str">
        <f>IF(D40="Required by code","Green",IF(D40="Incentivized","Green",IF(D40="Expressly Allowed","Yellow",IF(D40="Code silent, but typically ALLOWED","Yellow",IF(D40="Code silent, but typically not approved","Red",IF(D40="Expressly Prohibited","Red",IF(D40="Please choose one","No Rating")))))))</f>
        <v>Yellow</v>
      </c>
      <c r="F40" s="42" t="s">
        <v>307</v>
      </c>
    </row>
    <row r="41" spans="1:13" ht="121.5" customHeight="1" thickBot="1" x14ac:dyDescent="0.3">
      <c r="A41" s="43" t="s">
        <v>161</v>
      </c>
      <c r="B41" s="43" t="s">
        <v>129</v>
      </c>
      <c r="C41" s="43" t="s">
        <v>130</v>
      </c>
      <c r="D41" s="40" t="s">
        <v>184</v>
      </c>
      <c r="E41" s="41" t="str">
        <f>IF(D41="Required by code","Green",IF(D41="Incentivized","Green",IF(D41="Expressly Allowed","Yellow",IF(D41="Code silent, but typically ALLOWED","Yellow",IF(D41="Code silent, but typically not approved","Red",IF(D41="Expressly Prohibited","Red",IF(D41="Please choose one","No Rating")))))))</f>
        <v>Green</v>
      </c>
      <c r="F41" s="61"/>
    </row>
    <row r="42" spans="1:13" s="128" customFormat="1" ht="15.75" x14ac:dyDescent="0.25">
      <c r="A42" s="73"/>
      <c r="B42" s="73"/>
      <c r="C42" s="74"/>
      <c r="D42" s="73"/>
      <c r="E42" s="73"/>
      <c r="F42" s="127"/>
      <c r="G42" s="12"/>
      <c r="H42" s="12"/>
      <c r="I42" s="12"/>
      <c r="J42" s="12"/>
      <c r="K42" s="12"/>
      <c r="L42" s="12"/>
      <c r="M42" s="12"/>
    </row>
    <row r="43" spans="1:13" s="128" customFormat="1" ht="15.75" x14ac:dyDescent="0.25">
      <c r="A43" s="79" t="s">
        <v>185</v>
      </c>
      <c r="B43" s="79" t="s">
        <v>186</v>
      </c>
      <c r="C43" s="74"/>
      <c r="D43" s="73"/>
      <c r="E43" s="73"/>
      <c r="F43" s="127"/>
      <c r="G43" s="12"/>
      <c r="H43" s="12"/>
      <c r="I43" s="12"/>
      <c r="J43" s="12"/>
      <c r="K43" s="12"/>
      <c r="L43" s="12"/>
      <c r="M43" s="12"/>
    </row>
    <row r="44" spans="1:13" s="128" customFormat="1" ht="15.75" x14ac:dyDescent="0.25">
      <c r="A44" s="73" t="s">
        <v>187</v>
      </c>
      <c r="B44" s="81">
        <f>COUNTIF(E40:E41,"Green")</f>
        <v>1</v>
      </c>
      <c r="C44" s="74"/>
      <c r="D44" s="73"/>
      <c r="E44" s="73"/>
      <c r="F44" s="127"/>
      <c r="G44" s="12"/>
      <c r="H44" s="12"/>
      <c r="I44" s="12"/>
      <c r="J44" s="12"/>
      <c r="K44" s="12"/>
      <c r="L44" s="12"/>
      <c r="M44" s="12"/>
    </row>
    <row r="45" spans="1:13" s="128" customFormat="1" ht="15.75" x14ac:dyDescent="0.25">
      <c r="A45" s="73" t="s">
        <v>188</v>
      </c>
      <c r="B45" s="81">
        <f>COUNTIF(E40:E41,"Yellow")</f>
        <v>1</v>
      </c>
      <c r="C45" s="74"/>
      <c r="D45" s="73"/>
      <c r="E45" s="73"/>
      <c r="F45" s="127"/>
      <c r="G45" s="12"/>
      <c r="H45" s="12"/>
      <c r="I45" s="12"/>
      <c r="J45" s="12"/>
      <c r="K45" s="12"/>
      <c r="L45" s="12"/>
      <c r="M45" s="12"/>
    </row>
    <row r="46" spans="1:13" s="128" customFormat="1" ht="15.75" x14ac:dyDescent="0.25">
      <c r="A46" s="73" t="s">
        <v>189</v>
      </c>
      <c r="B46" s="81">
        <f>COUNTIF(E40:E41,"Red")</f>
        <v>0</v>
      </c>
      <c r="C46" s="74"/>
      <c r="D46" s="73"/>
      <c r="E46" s="73"/>
      <c r="F46" s="127"/>
      <c r="G46" s="12"/>
      <c r="H46" s="12"/>
      <c r="I46" s="12"/>
      <c r="J46" s="12"/>
      <c r="K46" s="12"/>
      <c r="L46" s="12"/>
      <c r="M46" s="12"/>
    </row>
    <row r="47" spans="1:13" s="128" customFormat="1" ht="15.75" x14ac:dyDescent="0.25">
      <c r="A47" s="73" t="s">
        <v>177</v>
      </c>
      <c r="B47" s="81">
        <f>COUNTIF(E40:E41,"No Rating")</f>
        <v>0</v>
      </c>
      <c r="C47" s="74"/>
      <c r="D47" s="73"/>
      <c r="E47" s="73"/>
      <c r="F47" s="127"/>
      <c r="G47" s="12"/>
      <c r="H47" s="12"/>
      <c r="I47" s="12"/>
      <c r="J47" s="12"/>
      <c r="K47" s="12"/>
      <c r="L47" s="12"/>
      <c r="M47" s="12"/>
    </row>
    <row r="48" spans="1:13" s="128" customFormat="1" ht="16.5" thickBot="1" x14ac:dyDescent="0.3">
      <c r="A48" s="73"/>
      <c r="B48" s="73"/>
      <c r="C48" s="74"/>
      <c r="D48" s="73"/>
      <c r="E48" s="73"/>
      <c r="F48" s="127"/>
      <c r="G48" s="12"/>
      <c r="H48" s="12"/>
      <c r="I48" s="12"/>
      <c r="J48" s="12"/>
      <c r="K48" s="12"/>
      <c r="L48" s="12"/>
      <c r="M48" s="12"/>
    </row>
    <row r="49" spans="1:13" ht="16.5" customHeight="1" thickBot="1" x14ac:dyDescent="0.3">
      <c r="A49" s="23" t="s">
        <v>150</v>
      </c>
      <c r="B49" s="24"/>
      <c r="C49" s="24"/>
      <c r="D49" s="24"/>
      <c r="E49" s="24"/>
      <c r="F49" s="26"/>
    </row>
    <row r="50" spans="1:13" ht="15.75" customHeight="1" thickBot="1" x14ac:dyDescent="0.3">
      <c r="A50" s="23" t="s">
        <v>151</v>
      </c>
      <c r="B50" s="24"/>
      <c r="C50" s="24"/>
      <c r="D50" s="24"/>
      <c r="E50" s="24"/>
      <c r="F50" s="26"/>
    </row>
    <row r="51" spans="1:13" ht="15" customHeight="1" x14ac:dyDescent="0.25">
      <c r="A51" s="27" t="s">
        <v>131</v>
      </c>
      <c r="B51" s="62"/>
      <c r="C51" s="62"/>
      <c r="D51" s="62"/>
      <c r="E51" s="62"/>
      <c r="F51" s="29"/>
    </row>
    <row r="52" spans="1:13" ht="14.25" customHeight="1" x14ac:dyDescent="0.25">
      <c r="A52" s="63"/>
      <c r="B52" s="64"/>
      <c r="C52" s="64"/>
      <c r="D52" s="64"/>
      <c r="E52" s="64"/>
      <c r="F52" s="32"/>
    </row>
    <row r="53" spans="1:13" ht="15" customHeight="1" x14ac:dyDescent="0.25">
      <c r="A53" s="30" t="s">
        <v>57</v>
      </c>
      <c r="B53" s="65"/>
      <c r="C53" s="65"/>
      <c r="D53" s="65"/>
      <c r="E53" s="65"/>
      <c r="F53" s="32"/>
    </row>
    <row r="54" spans="1:13" ht="21" customHeight="1" x14ac:dyDescent="0.25">
      <c r="A54" s="30"/>
      <c r="B54" s="65"/>
      <c r="C54" s="65"/>
      <c r="D54" s="65"/>
      <c r="E54" s="65"/>
      <c r="F54" s="32"/>
    </row>
    <row r="55" spans="1:13" ht="54.75" customHeight="1" thickBot="1" x14ac:dyDescent="0.3">
      <c r="A55" s="162" t="s">
        <v>44</v>
      </c>
      <c r="B55" s="163"/>
      <c r="C55" s="163"/>
      <c r="D55" s="163"/>
      <c r="E55" s="163"/>
      <c r="F55" s="164"/>
    </row>
    <row r="56" spans="1:13" ht="36" customHeight="1" thickBot="1" x14ac:dyDescent="0.3">
      <c r="A56" s="36" t="s">
        <v>294</v>
      </c>
      <c r="B56" s="117" t="s">
        <v>154</v>
      </c>
      <c r="C56" s="117" t="s">
        <v>178</v>
      </c>
      <c r="D56" s="38" t="s">
        <v>176</v>
      </c>
      <c r="E56" s="38" t="s">
        <v>179</v>
      </c>
      <c r="F56" s="38" t="s">
        <v>293</v>
      </c>
    </row>
    <row r="57" spans="1:13" ht="176.25" customHeight="1" thickBot="1" x14ac:dyDescent="0.3">
      <c r="A57" s="156" t="s">
        <v>132</v>
      </c>
      <c r="B57" s="67" t="s">
        <v>135</v>
      </c>
      <c r="C57" s="67" t="s">
        <v>133</v>
      </c>
      <c r="D57" s="40" t="s">
        <v>184</v>
      </c>
      <c r="E57" s="41" t="str">
        <f t="shared" ref="E57:E62" si="1">IF(D57="Required by code","Green",IF(D57="Incentivized","Green",IF(D57="Expressly Allowed","Yellow",IF(D57="Code silent, but typically ALLOWED","Yellow",IF(D57="Code silent, but typically not approved","Red",IF(D57="Expressly Prohibited","Red",IF(D57="Please choose one","No Rating")))))))</f>
        <v>Green</v>
      </c>
      <c r="F57" s="42" t="s">
        <v>308</v>
      </c>
    </row>
    <row r="58" spans="1:13" ht="110.25" customHeight="1" thickBot="1" x14ac:dyDescent="0.3">
      <c r="A58" s="168"/>
      <c r="B58" s="58" t="s">
        <v>137</v>
      </c>
      <c r="C58" s="58" t="s">
        <v>138</v>
      </c>
      <c r="D58" s="40" t="s">
        <v>183</v>
      </c>
      <c r="E58" s="41" t="str">
        <f t="shared" si="1"/>
        <v>Yellow</v>
      </c>
      <c r="F58" s="61"/>
    </row>
    <row r="59" spans="1:13" ht="92.25" customHeight="1" thickBot="1" x14ac:dyDescent="0.3">
      <c r="A59" s="169"/>
      <c r="B59" s="43" t="s">
        <v>139</v>
      </c>
      <c r="C59" s="43" t="s">
        <v>134</v>
      </c>
      <c r="D59" s="40" t="s">
        <v>184</v>
      </c>
      <c r="E59" s="41" t="str">
        <f t="shared" si="1"/>
        <v>Green</v>
      </c>
      <c r="F59" s="154" t="s">
        <v>309</v>
      </c>
    </row>
    <row r="60" spans="1:13" ht="186.75" customHeight="1" thickBot="1" x14ac:dyDescent="0.3">
      <c r="A60" s="42" t="s">
        <v>140</v>
      </c>
      <c r="B60" s="42" t="s">
        <v>141</v>
      </c>
      <c r="C60" s="42" t="s">
        <v>14</v>
      </c>
      <c r="D60" s="40" t="s">
        <v>184</v>
      </c>
      <c r="E60" s="41" t="str">
        <f t="shared" si="1"/>
        <v>Green</v>
      </c>
      <c r="F60" s="61" t="s">
        <v>308</v>
      </c>
    </row>
    <row r="61" spans="1:13" ht="68.25" customHeight="1" thickBot="1" x14ac:dyDescent="0.3">
      <c r="A61" s="42" t="s">
        <v>112</v>
      </c>
      <c r="B61" s="68" t="s">
        <v>113</v>
      </c>
      <c r="C61" s="68" t="s">
        <v>114</v>
      </c>
      <c r="D61" s="40" t="s">
        <v>183</v>
      </c>
      <c r="E61" s="41" t="str">
        <f t="shared" si="1"/>
        <v>Yellow</v>
      </c>
      <c r="F61" s="153" t="s">
        <v>310</v>
      </c>
    </row>
    <row r="62" spans="1:13" ht="82.5" customHeight="1" thickBot="1" x14ac:dyDescent="0.3">
      <c r="A62" s="42" t="s">
        <v>115</v>
      </c>
      <c r="B62" s="42" t="s">
        <v>117</v>
      </c>
      <c r="C62" s="42" t="s">
        <v>116</v>
      </c>
      <c r="D62" s="40" t="s">
        <v>183</v>
      </c>
      <c r="E62" s="41" t="str">
        <f t="shared" si="1"/>
        <v>Yellow</v>
      </c>
      <c r="F62" s="61"/>
    </row>
    <row r="63" spans="1:13" s="128" customFormat="1" ht="15.75" x14ac:dyDescent="0.25">
      <c r="A63" s="73"/>
      <c r="B63" s="73"/>
      <c r="C63" s="74"/>
      <c r="D63" s="73"/>
      <c r="E63" s="73"/>
      <c r="F63" s="127"/>
      <c r="G63" s="12"/>
      <c r="H63" s="12"/>
      <c r="I63" s="12"/>
      <c r="J63" s="12"/>
      <c r="K63" s="12"/>
      <c r="L63" s="12"/>
      <c r="M63" s="12"/>
    </row>
    <row r="64" spans="1:13" s="128" customFormat="1" ht="15.75" customHeight="1" x14ac:dyDescent="0.25">
      <c r="A64" s="79" t="s">
        <v>185</v>
      </c>
      <c r="B64" s="79" t="s">
        <v>186</v>
      </c>
      <c r="C64" s="74"/>
      <c r="D64" s="73"/>
      <c r="E64" s="73"/>
      <c r="F64" s="127"/>
      <c r="G64" s="12"/>
      <c r="H64" s="12"/>
      <c r="I64" s="12"/>
      <c r="J64" s="12"/>
      <c r="K64" s="12"/>
      <c r="L64" s="12"/>
      <c r="M64" s="12"/>
    </row>
    <row r="65" spans="1:13" s="128" customFormat="1" ht="15.75" x14ac:dyDescent="0.25">
      <c r="A65" s="73" t="s">
        <v>187</v>
      </c>
      <c r="B65" s="81">
        <f>COUNTIF(E57:E62,"Green")</f>
        <v>3</v>
      </c>
      <c r="C65" s="74"/>
      <c r="D65" s="73"/>
      <c r="E65" s="73"/>
      <c r="F65" s="127"/>
      <c r="G65" s="12"/>
      <c r="H65" s="12"/>
      <c r="I65" s="12"/>
      <c r="J65" s="12"/>
      <c r="K65" s="12"/>
      <c r="L65" s="12"/>
      <c r="M65" s="12"/>
    </row>
    <row r="66" spans="1:13" s="128" customFormat="1" ht="13.5" customHeight="1" x14ac:dyDescent="0.25">
      <c r="A66" s="73" t="s">
        <v>188</v>
      </c>
      <c r="B66" s="81">
        <f>COUNTIF(E57:E62,"Yellow")</f>
        <v>3</v>
      </c>
      <c r="C66" s="74"/>
      <c r="D66" s="73"/>
      <c r="E66" s="73"/>
      <c r="F66" s="127"/>
      <c r="G66" s="12"/>
      <c r="H66" s="12"/>
      <c r="I66" s="12"/>
      <c r="J66" s="12"/>
      <c r="K66" s="12"/>
      <c r="L66" s="12"/>
      <c r="M66" s="12"/>
    </row>
    <row r="67" spans="1:13" s="128" customFormat="1" ht="15.75" x14ac:dyDescent="0.25">
      <c r="A67" s="73" t="s">
        <v>189</v>
      </c>
      <c r="B67" s="81">
        <f>COUNTIF(E57:E62,"Red")</f>
        <v>0</v>
      </c>
      <c r="C67" s="74"/>
      <c r="D67" s="73"/>
      <c r="E67" s="73"/>
      <c r="F67" s="127"/>
      <c r="G67" s="12"/>
      <c r="H67" s="12"/>
      <c r="I67" s="12"/>
      <c r="J67" s="12"/>
      <c r="K67" s="12"/>
      <c r="L67" s="12"/>
      <c r="M67" s="12"/>
    </row>
    <row r="68" spans="1:13" s="128" customFormat="1" ht="13.5" customHeight="1" x14ac:dyDescent="0.25">
      <c r="A68" s="73" t="s">
        <v>177</v>
      </c>
      <c r="B68" s="81">
        <f>COUNTIF(E57:E62,"No Rating")</f>
        <v>0</v>
      </c>
      <c r="C68" s="74"/>
      <c r="D68" s="73"/>
      <c r="E68" s="73"/>
      <c r="F68" s="127"/>
      <c r="G68" s="12"/>
      <c r="H68" s="12"/>
      <c r="I68" s="12"/>
      <c r="J68" s="12"/>
      <c r="K68" s="12"/>
      <c r="L68" s="12"/>
      <c r="M68" s="12"/>
    </row>
    <row r="69" spans="1:13" s="128" customFormat="1" ht="16.5" customHeight="1" thickBot="1" x14ac:dyDescent="0.3">
      <c r="A69" s="73"/>
      <c r="B69" s="73"/>
      <c r="C69" s="74"/>
      <c r="D69" s="73"/>
      <c r="E69" s="73"/>
      <c r="F69" s="127"/>
      <c r="G69" s="12"/>
      <c r="H69" s="12"/>
      <c r="I69" s="12"/>
      <c r="J69" s="12"/>
      <c r="K69" s="12"/>
      <c r="L69" s="12"/>
      <c r="M69" s="12"/>
    </row>
    <row r="70" spans="1:13" ht="15.75" customHeight="1" thickBot="1" x14ac:dyDescent="0.3">
      <c r="A70" s="23" t="s">
        <v>150</v>
      </c>
      <c r="B70" s="24"/>
      <c r="C70" s="24"/>
      <c r="D70" s="24"/>
      <c r="E70" s="24"/>
      <c r="F70" s="26"/>
      <c r="H70" s="2" t="s">
        <v>136</v>
      </c>
    </row>
    <row r="71" spans="1:13" ht="19.5" customHeight="1" thickBot="1" x14ac:dyDescent="0.3">
      <c r="A71" s="23" t="s">
        <v>151</v>
      </c>
      <c r="B71" s="25"/>
      <c r="C71" s="25"/>
      <c r="D71" s="25"/>
      <c r="E71" s="25"/>
      <c r="F71" s="26"/>
    </row>
    <row r="72" spans="1:13" ht="24" customHeight="1" x14ac:dyDescent="0.25">
      <c r="A72" s="27" t="s">
        <v>122</v>
      </c>
      <c r="B72" s="28"/>
      <c r="C72" s="28"/>
      <c r="D72" s="28"/>
      <c r="E72" s="28"/>
      <c r="F72" s="29"/>
    </row>
    <row r="73" spans="1:13" ht="15.75" hidden="1" customHeight="1" x14ac:dyDescent="0.25">
      <c r="A73" s="82"/>
      <c r="B73" s="75"/>
      <c r="C73" s="75"/>
      <c r="D73" s="75"/>
      <c r="E73" s="75"/>
      <c r="F73" s="32"/>
    </row>
    <row r="74" spans="1:13" ht="15.75" hidden="1" customHeight="1" x14ac:dyDescent="0.25">
      <c r="A74" s="82"/>
      <c r="B74" s="75"/>
      <c r="C74" s="75"/>
      <c r="D74" s="75"/>
      <c r="E74" s="75"/>
      <c r="F74" s="32"/>
    </row>
    <row r="75" spans="1:13" ht="15.75" hidden="1" customHeight="1" x14ac:dyDescent="0.25">
      <c r="A75" s="82"/>
      <c r="B75" s="75"/>
      <c r="C75" s="75"/>
      <c r="D75" s="75"/>
      <c r="E75" s="75"/>
      <c r="F75" s="32"/>
    </row>
    <row r="76" spans="1:13" ht="31.5" customHeight="1" x14ac:dyDescent="0.25">
      <c r="A76" s="52" t="s">
        <v>36</v>
      </c>
      <c r="B76" s="53"/>
      <c r="C76" s="53"/>
      <c r="D76" s="53"/>
      <c r="E76" s="53"/>
      <c r="F76" s="32"/>
    </row>
    <row r="77" spans="1:13" ht="66" customHeight="1" thickBot="1" x14ac:dyDescent="0.3">
      <c r="A77" s="162" t="s">
        <v>45</v>
      </c>
      <c r="B77" s="163"/>
      <c r="C77" s="163"/>
      <c r="D77" s="163"/>
      <c r="E77" s="163"/>
      <c r="F77" s="164"/>
    </row>
    <row r="78" spans="1:13" ht="39" customHeight="1" thickBot="1" x14ac:dyDescent="0.3">
      <c r="A78" s="36" t="s">
        <v>294</v>
      </c>
      <c r="B78" s="37" t="s">
        <v>154</v>
      </c>
      <c r="C78" s="37" t="s">
        <v>178</v>
      </c>
      <c r="D78" s="38" t="s">
        <v>176</v>
      </c>
      <c r="E78" s="38" t="s">
        <v>179</v>
      </c>
      <c r="F78" s="38" t="s">
        <v>293</v>
      </c>
    </row>
    <row r="79" spans="1:13" ht="16.5" hidden="1" customHeight="1" thickBot="1" x14ac:dyDescent="0.3">
      <c r="A79" s="42"/>
      <c r="B79" s="42"/>
      <c r="C79" s="42"/>
      <c r="D79" s="42"/>
      <c r="E79" s="69"/>
      <c r="F79" s="61"/>
    </row>
    <row r="80" spans="1:13" ht="117" customHeight="1" thickBot="1" x14ac:dyDescent="0.3">
      <c r="A80" s="156" t="s">
        <v>123</v>
      </c>
      <c r="B80" s="70" t="s">
        <v>126</v>
      </c>
      <c r="C80" s="39" t="s">
        <v>124</v>
      </c>
      <c r="D80" s="40" t="s">
        <v>184</v>
      </c>
      <c r="E80" s="41" t="str">
        <f t="shared" ref="E80:E85" si="2">IF(D80="Required by code","Green",IF(D80="Incentivized","Green",IF(D80="Expressly Allowed","Yellow",IF(D80="Code silent, but typically ALLOWED","Yellow",IF(D80="Code silent, but typically not approved","Red",IF(D80="Expressly Prohibited","Red",IF(D80="Please choose one","No Rating")))))))</f>
        <v>Green</v>
      </c>
      <c r="F80" s="61"/>
    </row>
    <row r="81" spans="1:13" ht="104.25" customHeight="1" thickBot="1" x14ac:dyDescent="0.3">
      <c r="A81" s="161"/>
      <c r="B81" s="42" t="s">
        <v>127</v>
      </c>
      <c r="C81" s="42" t="s">
        <v>125</v>
      </c>
      <c r="D81" s="40" t="s">
        <v>184</v>
      </c>
      <c r="E81" s="41" t="str">
        <f t="shared" si="2"/>
        <v>Green</v>
      </c>
      <c r="F81" s="61"/>
    </row>
    <row r="82" spans="1:13" ht="104.25" customHeight="1" thickBot="1" x14ac:dyDescent="0.3">
      <c r="A82" s="161"/>
      <c r="B82" s="42" t="s">
        <v>128</v>
      </c>
      <c r="C82" s="42" t="s">
        <v>95</v>
      </c>
      <c r="D82" s="40" t="s">
        <v>184</v>
      </c>
      <c r="E82" s="41" t="str">
        <f t="shared" si="2"/>
        <v>Green</v>
      </c>
      <c r="F82" s="61"/>
    </row>
    <row r="83" spans="1:13" ht="66" customHeight="1" thickBot="1" x14ac:dyDescent="0.3">
      <c r="A83" s="157"/>
      <c r="B83" s="42" t="s">
        <v>96</v>
      </c>
      <c r="C83" s="42" t="s">
        <v>97</v>
      </c>
      <c r="D83" s="40" t="s">
        <v>180</v>
      </c>
      <c r="E83" s="41" t="str">
        <f t="shared" si="2"/>
        <v>Yellow</v>
      </c>
      <c r="F83" s="61"/>
    </row>
    <row r="84" spans="1:13" ht="148.5" customHeight="1" thickBot="1" x14ac:dyDescent="0.3">
      <c r="A84" s="42" t="s">
        <v>98</v>
      </c>
      <c r="B84" s="42" t="s">
        <v>99</v>
      </c>
      <c r="C84" s="42" t="s">
        <v>100</v>
      </c>
      <c r="D84" s="40" t="s">
        <v>183</v>
      </c>
      <c r="E84" s="41" t="str">
        <f t="shared" si="2"/>
        <v>Yellow</v>
      </c>
      <c r="F84" s="61"/>
    </row>
    <row r="85" spans="1:13" ht="150" customHeight="1" thickBot="1" x14ac:dyDescent="0.3">
      <c r="A85" s="42" t="s">
        <v>101</v>
      </c>
      <c r="B85" s="42" t="s">
        <v>102</v>
      </c>
      <c r="C85" s="42" t="s">
        <v>103</v>
      </c>
      <c r="D85" s="40" t="s">
        <v>183</v>
      </c>
      <c r="E85" s="41" t="str">
        <f t="shared" si="2"/>
        <v>Yellow</v>
      </c>
      <c r="F85" s="61" t="s">
        <v>311</v>
      </c>
    </row>
    <row r="86" spans="1:13" s="128" customFormat="1" ht="17.25" customHeight="1" x14ac:dyDescent="0.25">
      <c r="A86" s="73"/>
      <c r="B86" s="73"/>
      <c r="C86" s="73"/>
      <c r="D86" s="73"/>
      <c r="E86" s="73"/>
      <c r="F86" s="127"/>
      <c r="G86" s="12"/>
      <c r="H86" s="12"/>
      <c r="I86" s="12"/>
      <c r="J86" s="12"/>
      <c r="K86" s="12"/>
      <c r="L86" s="12"/>
      <c r="M86" s="12"/>
    </row>
    <row r="87" spans="1:13" s="128" customFormat="1" ht="15.75" x14ac:dyDescent="0.25">
      <c r="A87" s="79" t="s">
        <v>185</v>
      </c>
      <c r="B87" s="79" t="s">
        <v>186</v>
      </c>
      <c r="C87" s="73"/>
      <c r="D87" s="73"/>
      <c r="E87" s="73"/>
      <c r="F87" s="127"/>
      <c r="G87" s="12"/>
      <c r="H87" s="12"/>
      <c r="I87" s="12"/>
      <c r="J87" s="12"/>
      <c r="K87" s="12"/>
      <c r="L87" s="12"/>
      <c r="M87" s="12"/>
    </row>
    <row r="88" spans="1:13" s="128" customFormat="1" ht="15.75" x14ac:dyDescent="0.25">
      <c r="A88" s="73" t="s">
        <v>187</v>
      </c>
      <c r="B88" s="81">
        <f>COUNTIF(E80:E85,"Green")</f>
        <v>3</v>
      </c>
      <c r="C88" s="74"/>
      <c r="D88" s="73"/>
      <c r="E88" s="73"/>
      <c r="F88" s="127"/>
      <c r="G88" s="12"/>
      <c r="H88" s="12"/>
      <c r="I88" s="12"/>
      <c r="J88" s="12"/>
      <c r="K88" s="12"/>
      <c r="L88" s="12"/>
      <c r="M88" s="12"/>
    </row>
    <row r="89" spans="1:13" s="128" customFormat="1" ht="15.75" x14ac:dyDescent="0.25">
      <c r="A89" s="73" t="s">
        <v>188</v>
      </c>
      <c r="B89" s="81">
        <f>COUNTIF(E80:E85,"Yellow")</f>
        <v>3</v>
      </c>
      <c r="C89" s="74"/>
      <c r="D89" s="73"/>
      <c r="E89" s="73"/>
      <c r="F89" s="127"/>
      <c r="G89" s="12"/>
      <c r="H89" s="12"/>
      <c r="I89" s="12"/>
      <c r="J89" s="12"/>
      <c r="K89" s="12"/>
      <c r="L89" s="12"/>
      <c r="M89" s="12"/>
    </row>
    <row r="90" spans="1:13" s="128" customFormat="1" ht="15.75" x14ac:dyDescent="0.25">
      <c r="A90" s="73" t="s">
        <v>189</v>
      </c>
      <c r="B90" s="81">
        <f>COUNTIF(E80:E85,"Red")</f>
        <v>0</v>
      </c>
      <c r="C90" s="74"/>
      <c r="D90" s="73"/>
      <c r="E90" s="73"/>
      <c r="F90" s="127"/>
      <c r="G90" s="12"/>
      <c r="H90" s="12"/>
      <c r="I90" s="12"/>
      <c r="J90" s="12"/>
      <c r="K90" s="12"/>
      <c r="L90" s="12"/>
      <c r="M90" s="12"/>
    </row>
    <row r="91" spans="1:13" s="128" customFormat="1" ht="15.75" x14ac:dyDescent="0.25">
      <c r="A91" s="73" t="s">
        <v>177</v>
      </c>
      <c r="B91" s="81">
        <f>COUNTIF(E80:E85,"No Rating")</f>
        <v>0</v>
      </c>
      <c r="C91" s="74"/>
      <c r="D91" s="73"/>
      <c r="E91" s="73"/>
      <c r="F91" s="127"/>
      <c r="G91" s="12"/>
      <c r="H91" s="12"/>
      <c r="I91" s="12"/>
      <c r="J91" s="12"/>
      <c r="K91" s="12"/>
      <c r="L91" s="12"/>
      <c r="M91" s="12"/>
    </row>
    <row r="92" spans="1:13" s="128" customFormat="1" ht="16.5" thickBot="1" x14ac:dyDescent="0.3">
      <c r="A92" s="73"/>
      <c r="B92" s="73"/>
      <c r="C92" s="74"/>
      <c r="D92" s="73"/>
      <c r="E92" s="73"/>
      <c r="F92" s="127"/>
      <c r="G92" s="12"/>
      <c r="H92" s="12"/>
      <c r="I92" s="12"/>
      <c r="J92" s="12"/>
      <c r="K92" s="12"/>
      <c r="L92" s="12"/>
      <c r="M92" s="12"/>
    </row>
    <row r="93" spans="1:13" ht="16.5" thickBot="1" x14ac:dyDescent="0.3">
      <c r="A93" s="23" t="s">
        <v>150</v>
      </c>
      <c r="B93" s="24"/>
      <c r="C93" s="24"/>
      <c r="D93" s="24"/>
      <c r="E93" s="24"/>
      <c r="F93" s="26"/>
    </row>
    <row r="94" spans="1:13" ht="16.5" thickBot="1" x14ac:dyDescent="0.3">
      <c r="A94" s="23" t="s">
        <v>151</v>
      </c>
      <c r="B94" s="25"/>
      <c r="C94" s="25"/>
      <c r="D94" s="25"/>
      <c r="E94" s="25"/>
      <c r="F94" s="26"/>
    </row>
    <row r="95" spans="1:13" ht="21" customHeight="1" x14ac:dyDescent="0.25">
      <c r="A95" s="27" t="s">
        <v>104</v>
      </c>
      <c r="B95" s="28"/>
      <c r="C95" s="28"/>
      <c r="D95" s="28"/>
      <c r="E95" s="28"/>
      <c r="F95" s="29"/>
    </row>
    <row r="96" spans="1:13" ht="31.5" customHeight="1" x14ac:dyDescent="0.25">
      <c r="A96" s="50" t="s">
        <v>37</v>
      </c>
      <c r="B96" s="51"/>
      <c r="C96" s="51"/>
      <c r="D96" s="51"/>
      <c r="E96" s="51"/>
      <c r="F96" s="32"/>
    </row>
    <row r="97" spans="1:13" ht="48" customHeight="1" thickBot="1" x14ac:dyDescent="0.3">
      <c r="A97" s="165" t="s">
        <v>46</v>
      </c>
      <c r="B97" s="166"/>
      <c r="C97" s="166"/>
      <c r="D97" s="166"/>
      <c r="E97" s="166"/>
      <c r="F97" s="167"/>
    </row>
    <row r="98" spans="1:13" ht="32.25" thickBot="1" x14ac:dyDescent="0.3">
      <c r="A98" s="66" t="s">
        <v>294</v>
      </c>
      <c r="B98" s="37" t="s">
        <v>154</v>
      </c>
      <c r="C98" s="37" t="s">
        <v>178</v>
      </c>
      <c r="D98" s="38" t="s">
        <v>176</v>
      </c>
      <c r="E98" s="38" t="s">
        <v>179</v>
      </c>
      <c r="F98" s="38" t="s">
        <v>293</v>
      </c>
    </row>
    <row r="99" spans="1:13" ht="142.5" thickBot="1" x14ac:dyDescent="0.3">
      <c r="A99" s="156" t="s">
        <v>105</v>
      </c>
      <c r="B99" s="70" t="s">
        <v>106</v>
      </c>
      <c r="C99" s="39" t="s">
        <v>107</v>
      </c>
      <c r="D99" s="40" t="s">
        <v>183</v>
      </c>
      <c r="E99" s="41" t="str">
        <f>IF(D99="Required by code","Green",IF(D99="Incentivized","Green",IF(D99="Expressly Allowed","Yellow",IF(D99="Code silent, but typically ALLOWED","Yellow",IF(D99="Code silent, but typically not approved","Red",IF(D99="Expressly Prohibited","Red",IF(D99="Please choose one","No Rating")))))))</f>
        <v>Yellow</v>
      </c>
      <c r="F99" s="42"/>
    </row>
    <row r="100" spans="1:13" ht="86.25" customHeight="1" thickBot="1" x14ac:dyDescent="0.3">
      <c r="A100" s="157"/>
      <c r="B100" s="42" t="s">
        <v>109</v>
      </c>
      <c r="C100" s="42" t="s">
        <v>108</v>
      </c>
      <c r="D100" s="40" t="s">
        <v>184</v>
      </c>
      <c r="E100" s="41" t="str">
        <f>IF(D100="Required by code","Green",IF(D100="Incentivized","Green",IF(D100="Expressly Allowed","Yellow",IF(D100="Code silent, but typically ALLOWED","Yellow",IF(D100="Code silent, but typically not approved","Red",IF(D100="Expressly Prohibited","Red",IF(D100="Please choose one","No Rating")))))))</f>
        <v>Green</v>
      </c>
      <c r="F100" s="61" t="s">
        <v>306</v>
      </c>
    </row>
    <row r="101" spans="1:13" s="128" customFormat="1" ht="15.75" x14ac:dyDescent="0.25">
      <c r="A101" s="73"/>
      <c r="B101" s="73"/>
      <c r="C101" s="74"/>
      <c r="D101" s="73"/>
      <c r="E101" s="73"/>
      <c r="F101" s="127"/>
      <c r="G101" s="12"/>
      <c r="H101" s="12"/>
      <c r="I101" s="12"/>
      <c r="J101" s="12"/>
      <c r="K101" s="12"/>
      <c r="L101" s="12"/>
      <c r="M101" s="12"/>
    </row>
    <row r="102" spans="1:13" s="128" customFormat="1" ht="15.75" x14ac:dyDescent="0.25">
      <c r="A102" s="79" t="s">
        <v>185</v>
      </c>
      <c r="B102" s="79" t="s">
        <v>186</v>
      </c>
      <c r="C102" s="74"/>
      <c r="D102" s="73"/>
      <c r="E102" s="73"/>
      <c r="F102" s="127"/>
      <c r="G102" s="12"/>
      <c r="H102" s="12"/>
      <c r="I102" s="12"/>
      <c r="J102" s="12"/>
      <c r="K102" s="12"/>
      <c r="L102" s="12"/>
      <c r="M102" s="12"/>
    </row>
    <row r="103" spans="1:13" s="128" customFormat="1" ht="15.75" x14ac:dyDescent="0.25">
      <c r="A103" s="73" t="s">
        <v>187</v>
      </c>
      <c r="B103" s="81">
        <f>COUNTIF(E99:E100,"Green")</f>
        <v>1</v>
      </c>
      <c r="C103" s="74"/>
      <c r="D103" s="73"/>
      <c r="E103" s="73"/>
      <c r="F103" s="127"/>
      <c r="G103" s="12"/>
      <c r="H103" s="12"/>
      <c r="I103" s="12"/>
      <c r="J103" s="12"/>
      <c r="K103" s="12"/>
      <c r="L103" s="12"/>
      <c r="M103" s="12"/>
    </row>
    <row r="104" spans="1:13" s="128" customFormat="1" ht="15.75" x14ac:dyDescent="0.25">
      <c r="A104" s="73" t="s">
        <v>188</v>
      </c>
      <c r="B104" s="81">
        <f>COUNTIF(E99:E100,"Yellow")</f>
        <v>1</v>
      </c>
      <c r="C104" s="74"/>
      <c r="D104" s="73"/>
      <c r="E104" s="73"/>
      <c r="F104" s="127"/>
      <c r="G104" s="12"/>
      <c r="H104" s="12"/>
      <c r="I104" s="12"/>
      <c r="J104" s="12"/>
      <c r="K104" s="12"/>
      <c r="L104" s="12"/>
      <c r="M104" s="12"/>
    </row>
    <row r="105" spans="1:13" s="128" customFormat="1" ht="15.75" x14ac:dyDescent="0.25">
      <c r="A105" s="73" t="s">
        <v>189</v>
      </c>
      <c r="B105" s="81">
        <f>COUNTIF(E99:E100,"Red")</f>
        <v>0</v>
      </c>
      <c r="C105" s="74"/>
      <c r="D105" s="73"/>
      <c r="E105" s="73"/>
      <c r="F105" s="127"/>
      <c r="G105" s="12"/>
      <c r="H105" s="12"/>
      <c r="I105" s="12"/>
      <c r="J105" s="12"/>
      <c r="K105" s="12"/>
      <c r="L105" s="12"/>
      <c r="M105" s="12"/>
    </row>
    <row r="106" spans="1:13" s="128" customFormat="1" ht="15.75" x14ac:dyDescent="0.25">
      <c r="A106" s="73" t="s">
        <v>177</v>
      </c>
      <c r="B106" s="81">
        <f>COUNTIF(E99:E100,"No Rating")</f>
        <v>0</v>
      </c>
      <c r="C106" s="74"/>
      <c r="D106" s="73"/>
      <c r="E106" s="73"/>
      <c r="F106" s="127"/>
      <c r="G106" s="12"/>
      <c r="H106" s="12"/>
      <c r="I106" s="12"/>
      <c r="J106" s="12"/>
      <c r="K106" s="12"/>
      <c r="L106" s="12"/>
      <c r="M106" s="12"/>
    </row>
    <row r="107" spans="1:13" s="128" customFormat="1" ht="16.5" thickBot="1" x14ac:dyDescent="0.3">
      <c r="A107" s="73"/>
      <c r="B107" s="73"/>
      <c r="C107" s="74"/>
      <c r="D107" s="73"/>
      <c r="E107" s="73"/>
      <c r="F107" s="127"/>
      <c r="G107" s="12"/>
      <c r="H107" s="12"/>
      <c r="I107" s="12"/>
      <c r="J107" s="12"/>
      <c r="K107" s="12"/>
      <c r="L107" s="12"/>
      <c r="M107" s="12"/>
    </row>
    <row r="108" spans="1:13" ht="16.5" thickBot="1" x14ac:dyDescent="0.3">
      <c r="A108" s="23" t="s">
        <v>150</v>
      </c>
      <c r="B108" s="24"/>
      <c r="C108" s="24"/>
      <c r="D108" s="24"/>
      <c r="E108" s="24"/>
      <c r="F108" s="26"/>
    </row>
    <row r="109" spans="1:13" ht="16.5" thickBot="1" x14ac:dyDescent="0.3">
      <c r="A109" s="23" t="s">
        <v>151</v>
      </c>
      <c r="B109" s="25"/>
      <c r="C109" s="25"/>
      <c r="D109" s="25"/>
      <c r="E109" s="25"/>
      <c r="F109" s="26"/>
    </row>
    <row r="110" spans="1:13" ht="22.5" customHeight="1" x14ac:dyDescent="0.25">
      <c r="A110" s="27" t="s">
        <v>110</v>
      </c>
      <c r="B110" s="28"/>
      <c r="C110" s="28"/>
      <c r="D110" s="28"/>
      <c r="E110" s="28"/>
      <c r="F110" s="29"/>
    </row>
    <row r="111" spans="1:13" ht="28.5" customHeight="1" x14ac:dyDescent="0.25">
      <c r="A111" s="52" t="s">
        <v>38</v>
      </c>
      <c r="B111" s="51"/>
      <c r="C111" s="51"/>
      <c r="D111" s="51"/>
      <c r="E111" s="51"/>
      <c r="F111" s="32"/>
    </row>
    <row r="112" spans="1:13" ht="64.5" customHeight="1" thickBot="1" x14ac:dyDescent="0.3">
      <c r="A112" s="158" t="s">
        <v>47</v>
      </c>
      <c r="B112" s="159"/>
      <c r="C112" s="159"/>
      <c r="D112" s="159"/>
      <c r="E112" s="159"/>
      <c r="F112" s="160"/>
    </row>
    <row r="113" spans="1:13" ht="32.25" thickBot="1" x14ac:dyDescent="0.3">
      <c r="A113" s="66" t="s">
        <v>294</v>
      </c>
      <c r="B113" s="37" t="s">
        <v>154</v>
      </c>
      <c r="C113" s="37" t="s">
        <v>178</v>
      </c>
      <c r="D113" s="38" t="s">
        <v>176</v>
      </c>
      <c r="E113" s="38" t="s">
        <v>179</v>
      </c>
      <c r="F113" s="38" t="s">
        <v>293</v>
      </c>
    </row>
    <row r="114" spans="1:13" ht="118.5" customHeight="1" thickBot="1" x14ac:dyDescent="0.3">
      <c r="A114" s="156" t="s">
        <v>111</v>
      </c>
      <c r="B114" s="70" t="s">
        <v>84</v>
      </c>
      <c r="C114" s="39" t="s">
        <v>83</v>
      </c>
      <c r="D114" s="40" t="s">
        <v>183</v>
      </c>
      <c r="E114" s="41" t="str">
        <f>IF(D114="Required by code","Green",IF(D114="Incentivized","Green",IF(D114="Expressly Allowed","Yellow",IF(D114="Code silent, but typically ALLOWED","Yellow",IF(D114="Code silent, but typically not approved","Red",IF(D114="Expressly Prohibited","Red",IF(D114="Please choose one","No Rating")))))))</f>
        <v>Yellow</v>
      </c>
      <c r="F114" s="42"/>
    </row>
    <row r="115" spans="1:13" ht="95.25" thickBot="1" x14ac:dyDescent="0.3">
      <c r="A115" s="157"/>
      <c r="B115" s="42" t="s">
        <v>85</v>
      </c>
      <c r="C115" s="42" t="s">
        <v>86</v>
      </c>
      <c r="D115" s="40" t="s">
        <v>183</v>
      </c>
      <c r="E115" s="41" t="str">
        <f>IF(D115="Required by code","Green",IF(D115="Incentivized","Green",IF(D115="Expressly Allowed","Yellow",IF(D115="Code silent, but typically ALLOWED","Yellow",IF(D115="Code silent, but typically not approved","Red",IF(D115="Expressly Prohibited","Red",IF(D115="Please choose one","No Rating")))))))</f>
        <v>Yellow</v>
      </c>
      <c r="F115" s="42"/>
    </row>
    <row r="116" spans="1:13" s="128" customFormat="1" ht="15.75" x14ac:dyDescent="0.25">
      <c r="A116" s="73"/>
      <c r="B116" s="73"/>
      <c r="C116" s="74"/>
      <c r="D116" s="73"/>
      <c r="E116" s="73"/>
      <c r="F116" s="127"/>
      <c r="G116" s="12"/>
      <c r="H116" s="12"/>
      <c r="I116" s="12"/>
      <c r="J116" s="12"/>
      <c r="K116" s="12"/>
      <c r="L116" s="12"/>
      <c r="M116" s="12"/>
    </row>
    <row r="117" spans="1:13" s="128" customFormat="1" ht="15.75" x14ac:dyDescent="0.25">
      <c r="A117" s="79" t="s">
        <v>185</v>
      </c>
      <c r="B117" s="79" t="s">
        <v>186</v>
      </c>
      <c r="C117" s="74"/>
      <c r="D117" s="73"/>
      <c r="E117" s="73"/>
      <c r="F117" s="127"/>
      <c r="G117" s="12"/>
      <c r="H117" s="12"/>
      <c r="I117" s="12"/>
      <c r="J117" s="12"/>
      <c r="K117" s="12"/>
      <c r="L117" s="12"/>
      <c r="M117" s="12"/>
    </row>
    <row r="118" spans="1:13" s="128" customFormat="1" ht="15.75" x14ac:dyDescent="0.25">
      <c r="A118" s="73" t="s">
        <v>187</v>
      </c>
      <c r="B118" s="81">
        <f>COUNTIF(E114:E115,"Green")</f>
        <v>0</v>
      </c>
      <c r="C118" s="74"/>
      <c r="D118" s="73"/>
      <c r="E118" s="73"/>
      <c r="F118" s="127"/>
      <c r="G118" s="12"/>
      <c r="H118" s="12"/>
      <c r="I118" s="12"/>
      <c r="J118" s="12"/>
      <c r="K118" s="12"/>
      <c r="L118" s="12"/>
      <c r="M118" s="12"/>
    </row>
    <row r="119" spans="1:13" s="128" customFormat="1" ht="15.75" x14ac:dyDescent="0.25">
      <c r="A119" s="73" t="s">
        <v>188</v>
      </c>
      <c r="B119" s="81">
        <f>COUNTIF(E114:E115,"Yellow")</f>
        <v>2</v>
      </c>
      <c r="C119" s="74"/>
      <c r="D119" s="73"/>
      <c r="E119" s="73"/>
      <c r="F119" s="127"/>
      <c r="G119" s="12"/>
      <c r="H119" s="12"/>
      <c r="I119" s="12"/>
      <c r="J119" s="12"/>
      <c r="K119" s="12"/>
      <c r="L119" s="12"/>
      <c r="M119" s="12"/>
    </row>
    <row r="120" spans="1:13" s="128" customFormat="1" ht="15.75" x14ac:dyDescent="0.25">
      <c r="A120" s="73" t="s">
        <v>189</v>
      </c>
      <c r="B120" s="81">
        <f>COUNTIF(E114:E115,"Red")</f>
        <v>0</v>
      </c>
      <c r="C120" s="74"/>
      <c r="D120" s="73"/>
      <c r="E120" s="73"/>
      <c r="F120" s="127"/>
      <c r="G120" s="12"/>
      <c r="H120" s="12"/>
      <c r="I120" s="12"/>
      <c r="J120" s="12"/>
      <c r="K120" s="12"/>
      <c r="L120" s="12"/>
      <c r="M120" s="12"/>
    </row>
    <row r="121" spans="1:13" s="128" customFormat="1" ht="15.75" x14ac:dyDescent="0.25">
      <c r="A121" s="73" t="s">
        <v>177</v>
      </c>
      <c r="B121" s="81">
        <f>COUNTIF(E114:E115,"No Rating")</f>
        <v>0</v>
      </c>
      <c r="C121" s="74"/>
      <c r="D121" s="73"/>
      <c r="E121" s="73"/>
      <c r="F121" s="127"/>
      <c r="G121" s="12"/>
      <c r="H121" s="12"/>
      <c r="I121" s="12"/>
      <c r="J121" s="12"/>
      <c r="K121" s="12"/>
      <c r="L121" s="12"/>
      <c r="M121" s="12"/>
    </row>
    <row r="122" spans="1:13" s="128" customFormat="1" ht="16.5" thickBot="1" x14ac:dyDescent="0.3">
      <c r="A122" s="73"/>
      <c r="B122" s="73"/>
      <c r="C122" s="74"/>
      <c r="D122" s="73"/>
      <c r="E122" s="73"/>
      <c r="F122" s="127"/>
      <c r="G122" s="12"/>
      <c r="H122" s="12"/>
      <c r="I122" s="12"/>
      <c r="J122" s="12"/>
      <c r="K122" s="12"/>
      <c r="L122" s="12"/>
      <c r="M122" s="12"/>
    </row>
    <row r="123" spans="1:13" ht="16.5" thickBot="1" x14ac:dyDescent="0.3">
      <c r="A123" s="23" t="s">
        <v>150</v>
      </c>
      <c r="B123" s="24"/>
      <c r="C123" s="24"/>
      <c r="D123" s="24"/>
      <c r="E123" s="25"/>
      <c r="F123" s="26"/>
    </row>
    <row r="124" spans="1:13" ht="16.5" thickBot="1" x14ac:dyDescent="0.3">
      <c r="A124" s="23" t="s">
        <v>151</v>
      </c>
      <c r="B124" s="24"/>
      <c r="C124" s="24"/>
      <c r="D124" s="24"/>
      <c r="E124" s="25"/>
      <c r="F124" s="26"/>
    </row>
    <row r="125" spans="1:13" ht="15.75" x14ac:dyDescent="0.25">
      <c r="A125" s="78" t="s">
        <v>87</v>
      </c>
      <c r="B125" s="73"/>
      <c r="C125" s="74"/>
      <c r="D125" s="73"/>
      <c r="E125" s="73"/>
      <c r="F125" s="77"/>
    </row>
    <row r="126" spans="1:13" ht="15.75" x14ac:dyDescent="0.25">
      <c r="A126" s="80" t="s">
        <v>187</v>
      </c>
      <c r="B126" s="81">
        <f>SUM(B24, B44, B65, B88, B103, B118)</f>
        <v>16</v>
      </c>
      <c r="C126" s="74"/>
      <c r="D126" s="73"/>
      <c r="E126" s="73"/>
      <c r="F126" s="77"/>
    </row>
    <row r="127" spans="1:13" ht="15.75" x14ac:dyDescent="0.25">
      <c r="A127" s="80" t="s">
        <v>188</v>
      </c>
      <c r="B127" s="81">
        <f>SUM(B25,B45,B66,B89,B104,B119)</f>
        <v>16</v>
      </c>
      <c r="C127" s="74"/>
      <c r="D127" s="73"/>
      <c r="E127" s="73"/>
      <c r="F127" s="77"/>
    </row>
    <row r="128" spans="1:13" ht="15.75" x14ac:dyDescent="0.25">
      <c r="A128" s="80" t="s">
        <v>189</v>
      </c>
      <c r="B128" s="81">
        <f>SUM(B26,B46,B67,B90,B105,B120)</f>
        <v>0</v>
      </c>
      <c r="C128" s="74"/>
      <c r="D128" s="73"/>
      <c r="E128" s="73"/>
      <c r="F128" s="77"/>
    </row>
    <row r="129" spans="1:6" ht="15.75" x14ac:dyDescent="0.25">
      <c r="A129" s="80" t="s">
        <v>177</v>
      </c>
      <c r="B129" s="81">
        <f>SUM(B27,B47,B68,B91,B106,B121)</f>
        <v>0</v>
      </c>
      <c r="C129" s="74"/>
      <c r="D129" s="73"/>
      <c r="E129" s="73"/>
      <c r="F129" s="77"/>
    </row>
    <row r="130" spans="1:6" ht="15.75" x14ac:dyDescent="0.25">
      <c r="A130" s="80"/>
      <c r="B130" s="73"/>
      <c r="C130" s="74"/>
      <c r="D130" s="73"/>
      <c r="E130" s="73"/>
      <c r="F130" s="77"/>
    </row>
    <row r="131" spans="1:6" ht="15.75" x14ac:dyDescent="0.25">
      <c r="A131" s="80"/>
      <c r="B131" s="73"/>
      <c r="C131" s="74"/>
      <c r="D131" s="73"/>
      <c r="E131" s="73"/>
      <c r="F131" s="77"/>
    </row>
    <row r="132" spans="1:6" ht="16.5" thickBot="1" x14ac:dyDescent="0.3">
      <c r="A132" s="83"/>
      <c r="B132" s="84"/>
      <c r="C132" s="85"/>
      <c r="D132" s="84"/>
      <c r="E132" s="84"/>
      <c r="F132" s="86"/>
    </row>
    <row r="133" spans="1:6" ht="15.75" x14ac:dyDescent="0.25">
      <c r="A133" s="44"/>
      <c r="B133" s="44"/>
      <c r="C133" s="45"/>
      <c r="D133" s="44"/>
      <c r="E133" s="44"/>
    </row>
    <row r="134" spans="1:6" ht="15.75" x14ac:dyDescent="0.25">
      <c r="A134" s="44"/>
      <c r="B134" s="44"/>
      <c r="C134" s="45"/>
      <c r="D134" s="44"/>
      <c r="E134" s="44"/>
    </row>
    <row r="135" spans="1:6" ht="15.75" x14ac:dyDescent="0.25">
      <c r="A135" s="44"/>
      <c r="B135" s="44"/>
      <c r="C135" s="45"/>
      <c r="D135" s="44"/>
      <c r="E135" s="44"/>
    </row>
    <row r="136" spans="1:6" ht="15.75" x14ac:dyDescent="0.25">
      <c r="A136" s="44"/>
      <c r="B136" s="44"/>
      <c r="C136" s="45"/>
      <c r="D136" s="44"/>
      <c r="E136" s="44"/>
    </row>
    <row r="137" spans="1:6" x14ac:dyDescent="0.25">
      <c r="A137" s="71"/>
      <c r="B137" s="71"/>
      <c r="C137" s="72"/>
      <c r="D137" s="71"/>
      <c r="E137" s="71"/>
    </row>
    <row r="138" spans="1:6" x14ac:dyDescent="0.25">
      <c r="A138" s="71"/>
      <c r="B138" s="71"/>
      <c r="C138" s="72"/>
      <c r="D138" s="71"/>
      <c r="E138" s="71"/>
    </row>
    <row r="139" spans="1:6" x14ac:dyDescent="0.25">
      <c r="A139" s="71"/>
      <c r="B139" s="71"/>
      <c r="C139" s="72"/>
      <c r="D139" s="71"/>
      <c r="E139" s="71"/>
    </row>
    <row r="140" spans="1:6" x14ac:dyDescent="0.25">
      <c r="A140" s="71"/>
      <c r="B140" s="71"/>
      <c r="C140" s="72"/>
      <c r="D140" s="71"/>
      <c r="E140" s="71"/>
    </row>
    <row r="141" spans="1:6" x14ac:dyDescent="0.25">
      <c r="A141" s="71"/>
      <c r="B141" s="71"/>
      <c r="C141" s="72"/>
      <c r="D141" s="71"/>
      <c r="E141" s="71"/>
    </row>
  </sheetData>
  <mergeCells count="16">
    <mergeCell ref="A34:F34"/>
    <mergeCell ref="A55:F55"/>
    <mergeCell ref="A14:A15"/>
    <mergeCell ref="A17:A20"/>
    <mergeCell ref="A8:A13"/>
    <mergeCell ref="A57:A59"/>
    <mergeCell ref="A35:E35"/>
    <mergeCell ref="B36:B37"/>
    <mergeCell ref="C36:C37"/>
    <mergeCell ref="E36:E37"/>
    <mergeCell ref="A114:A115"/>
    <mergeCell ref="A99:A100"/>
    <mergeCell ref="A112:F112"/>
    <mergeCell ref="A80:A83"/>
    <mergeCell ref="A77:F77"/>
    <mergeCell ref="A97:F97"/>
  </mergeCells>
  <phoneticPr fontId="3" type="noConversion"/>
  <dataValidations count="2">
    <dataValidation type="list" allowBlank="1" showInputMessage="1" showErrorMessage="1" sqref="D38">
      <formula1>Scores</formula1>
    </dataValidation>
    <dataValidation type="list" allowBlank="1" showInputMessage="1" showErrorMessage="1" sqref="D57:D62 D80:D85 D99:D100 D114:D115 D8:D21 D40:D41">
      <formula1>AssessType</formula1>
    </dataValidation>
  </dataValidations>
  <pageMargins left="0.25" right="0.25" top="0.25" bottom="0.25" header="0.05" footer="0.05"/>
  <pageSetup scale="60" fitToHeight="16" orientation="landscape" horizontalDpi="1200" verticalDpi="1200" r:id="rId1"/>
  <drawing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92D050"/>
    <pageSetUpPr fitToPage="1"/>
  </sheetPr>
  <dimension ref="A1:F80"/>
  <sheetViews>
    <sheetView topLeftCell="A32" zoomScale="80" zoomScaleNormal="80" zoomScalePageLayoutView="80" workbookViewId="0">
      <selection activeCell="D55" sqref="D55"/>
    </sheetView>
  </sheetViews>
  <sheetFormatPr defaultColWidth="8.7109375" defaultRowHeight="15" x14ac:dyDescent="0.25"/>
  <cols>
    <col min="1" max="1" width="33.85546875" style="87" customWidth="1"/>
    <col min="2" max="2" width="34.42578125" style="87" customWidth="1"/>
    <col min="3" max="3" width="37.7109375" style="87" customWidth="1"/>
    <col min="4" max="4" width="43.42578125" style="87" customWidth="1"/>
    <col min="5" max="5" width="18.85546875" style="87" customWidth="1"/>
    <col min="6" max="6" width="39" style="87" customWidth="1"/>
  </cols>
  <sheetData>
    <row r="1" spans="1:6" ht="15.75" thickBot="1" x14ac:dyDescent="0.3"/>
    <row r="2" spans="1:6" ht="24" customHeight="1" thickBot="1" x14ac:dyDescent="0.3">
      <c r="A2" s="88" t="s">
        <v>150</v>
      </c>
      <c r="B2" s="89"/>
      <c r="C2" s="89"/>
      <c r="D2" s="89"/>
      <c r="E2" s="90"/>
      <c r="F2" s="26"/>
    </row>
    <row r="3" spans="1:6" ht="27" customHeight="1" thickBot="1" x14ac:dyDescent="0.3">
      <c r="A3" s="88" t="s">
        <v>88</v>
      </c>
      <c r="B3" s="89"/>
      <c r="C3" s="89"/>
      <c r="D3" s="89"/>
      <c r="E3" s="90"/>
      <c r="F3" s="26"/>
    </row>
    <row r="4" spans="1:6" ht="24" customHeight="1" x14ac:dyDescent="0.25">
      <c r="A4" s="91" t="s">
        <v>89</v>
      </c>
      <c r="B4" s="92"/>
      <c r="C4" s="92"/>
      <c r="D4" s="92"/>
      <c r="E4" s="92"/>
      <c r="F4" s="29"/>
    </row>
    <row r="5" spans="1:6" ht="27" customHeight="1" x14ac:dyDescent="0.25">
      <c r="A5" s="93" t="s">
        <v>39</v>
      </c>
      <c r="B5" s="94"/>
      <c r="C5" s="94"/>
      <c r="D5" s="94"/>
      <c r="E5" s="94"/>
      <c r="F5" s="32"/>
    </row>
    <row r="6" spans="1:6" ht="27" customHeight="1" thickBot="1" x14ac:dyDescent="0.3">
      <c r="A6" s="95" t="s">
        <v>40</v>
      </c>
      <c r="B6" s="96"/>
      <c r="C6" s="96"/>
      <c r="D6" s="96"/>
      <c r="E6" s="96"/>
      <c r="F6" s="35"/>
    </row>
    <row r="7" spans="1:6" ht="32.25" thickBot="1" x14ac:dyDescent="0.3">
      <c r="A7" s="36" t="s">
        <v>294</v>
      </c>
      <c r="B7" s="37" t="s">
        <v>154</v>
      </c>
      <c r="C7" s="37" t="s">
        <v>178</v>
      </c>
      <c r="D7" s="38" t="s">
        <v>176</v>
      </c>
      <c r="E7" s="38" t="s">
        <v>179</v>
      </c>
      <c r="F7" s="38" t="s">
        <v>293</v>
      </c>
    </row>
    <row r="8" spans="1:6" ht="274.5" customHeight="1" thickBot="1" x14ac:dyDescent="0.3">
      <c r="A8" s="184" t="s">
        <v>94</v>
      </c>
      <c r="B8" s="97" t="s">
        <v>90</v>
      </c>
      <c r="C8" s="97" t="s">
        <v>91</v>
      </c>
      <c r="D8" s="105" t="s">
        <v>183</v>
      </c>
      <c r="E8" s="106" t="str">
        <f>IF(D8="Required by code","Green",IF(D8="Incentivized","Green",IF(D8="Expressly Allowed","Yellow",IF(D8="Code silent, but typically ALLOWED","Yellow",IF(D8="Code silent, but typically not approved","Red",IF(D8="Expressly Prohibited","Red",IF(D8="Please choose one","No Rating")))))))</f>
        <v>Yellow</v>
      </c>
      <c r="F8" s="42"/>
    </row>
    <row r="9" spans="1:6" ht="50.25" customHeight="1" thickBot="1" x14ac:dyDescent="0.3">
      <c r="A9" s="185"/>
      <c r="B9" s="97" t="s">
        <v>92</v>
      </c>
      <c r="C9" s="97" t="s">
        <v>93</v>
      </c>
      <c r="D9" s="105" t="s">
        <v>183</v>
      </c>
      <c r="E9" s="106" t="str">
        <f>IF(D9="Required by code","Green",IF(D9="Incentivized","Green",IF(D9="Expressly Allowed","Yellow",IF(D9="Code silent, but typically ALLOWED","Yellow",IF(D9="Code silent, but typically not approved","Red",IF(D9="Expressly Prohibited","Red",IF(D9="Please choose one","No Rating")))))))</f>
        <v>Yellow</v>
      </c>
      <c r="F9" s="42"/>
    </row>
    <row r="10" spans="1:6" ht="189.75" thickBot="1" x14ac:dyDescent="0.3">
      <c r="A10" s="186"/>
      <c r="B10" s="98" t="s">
        <v>68</v>
      </c>
      <c r="C10" s="98" t="s">
        <v>69</v>
      </c>
      <c r="D10" s="105" t="s">
        <v>183</v>
      </c>
      <c r="E10" s="106" t="str">
        <f>IF(D10="Required by code","Green",IF(D10="Incentivized","Green",IF(D10="Expressly Allowed","Yellow",IF(D10="Code silent, but typically ALLOWED","Yellow",IF(D10="Code silent, but typically not approved","Red",IF(D10="Expressly Prohibited","Red",IF(D10="Please choose one","No Rating")))))))</f>
        <v>Yellow</v>
      </c>
      <c r="F10" s="42"/>
    </row>
    <row r="11" spans="1:6" ht="15.75" x14ac:dyDescent="0.25">
      <c r="A11" s="99"/>
      <c r="B11" s="99"/>
      <c r="C11" s="99"/>
      <c r="D11" s="99"/>
      <c r="E11" s="99"/>
    </row>
    <row r="12" spans="1:6" ht="15.75" x14ac:dyDescent="0.25">
      <c r="A12" s="100" t="s">
        <v>185</v>
      </c>
      <c r="B12" s="100" t="s">
        <v>186</v>
      </c>
      <c r="C12" s="99"/>
      <c r="D12" s="99"/>
      <c r="E12" s="99"/>
    </row>
    <row r="13" spans="1:6" ht="15.75" x14ac:dyDescent="0.25">
      <c r="A13" s="101" t="s">
        <v>187</v>
      </c>
      <c r="B13" s="101">
        <f>COUNTIF(E8:E10,"Green")</f>
        <v>0</v>
      </c>
      <c r="C13" s="99"/>
      <c r="D13" s="99"/>
      <c r="E13" s="99"/>
    </row>
    <row r="14" spans="1:6" ht="15.75" x14ac:dyDescent="0.25">
      <c r="A14" s="101" t="s">
        <v>188</v>
      </c>
      <c r="B14" s="101">
        <f>COUNTIF(E8:E10,"Yellow")</f>
        <v>3</v>
      </c>
      <c r="C14" s="99"/>
      <c r="D14" s="99"/>
      <c r="E14" s="99"/>
    </row>
    <row r="15" spans="1:6" ht="15.75" x14ac:dyDescent="0.25">
      <c r="A15" s="101" t="s">
        <v>189</v>
      </c>
      <c r="B15" s="101">
        <f>COUNTIF(E8:E10,"Red")</f>
        <v>0</v>
      </c>
      <c r="C15" s="99"/>
      <c r="D15" s="99"/>
      <c r="E15" s="99"/>
    </row>
    <row r="16" spans="1:6" ht="15.75" x14ac:dyDescent="0.25">
      <c r="A16" s="101" t="s">
        <v>177</v>
      </c>
      <c r="B16" s="99">
        <f>COUNTIF(E8:E10, "No Rating")</f>
        <v>0</v>
      </c>
      <c r="C16" s="99"/>
      <c r="D16" s="99"/>
      <c r="E16" s="99"/>
    </row>
    <row r="17" spans="1:6" ht="16.5" thickBot="1" x14ac:dyDescent="0.3">
      <c r="A17" s="99"/>
      <c r="B17" s="99"/>
      <c r="C17" s="99"/>
      <c r="D17" s="99"/>
      <c r="E17" s="99"/>
    </row>
    <row r="18" spans="1:6" ht="24" customHeight="1" thickBot="1" x14ac:dyDescent="0.3">
      <c r="A18" s="88" t="s">
        <v>150</v>
      </c>
      <c r="B18" s="89"/>
      <c r="C18" s="89"/>
      <c r="D18" s="89"/>
      <c r="E18" s="90"/>
      <c r="F18" s="26"/>
    </row>
    <row r="19" spans="1:6" ht="25.5" customHeight="1" thickBot="1" x14ac:dyDescent="0.3">
      <c r="A19" s="88" t="s">
        <v>88</v>
      </c>
      <c r="B19" s="89"/>
      <c r="C19" s="89"/>
      <c r="D19" s="89"/>
      <c r="E19" s="90"/>
      <c r="F19" s="26"/>
    </row>
    <row r="20" spans="1:6" ht="21" customHeight="1" x14ac:dyDescent="0.25">
      <c r="A20" s="91" t="s">
        <v>70</v>
      </c>
      <c r="B20" s="92"/>
      <c r="C20" s="92"/>
      <c r="D20" s="92"/>
      <c r="E20" s="92"/>
      <c r="F20" s="29"/>
    </row>
    <row r="21" spans="1:6" ht="31.5" customHeight="1" x14ac:dyDescent="0.25">
      <c r="A21" s="93" t="s">
        <v>41</v>
      </c>
      <c r="B21" s="94"/>
      <c r="C21" s="94"/>
      <c r="D21" s="94"/>
      <c r="E21" s="94"/>
      <c r="F21" s="32"/>
    </row>
    <row r="22" spans="1:6" ht="47.25" customHeight="1" thickBot="1" x14ac:dyDescent="0.3">
      <c r="A22" s="179" t="s">
        <v>295</v>
      </c>
      <c r="B22" s="180"/>
      <c r="C22" s="180"/>
      <c r="D22" s="180"/>
      <c r="E22" s="180"/>
      <c r="F22" s="181"/>
    </row>
    <row r="23" spans="1:6" ht="32.25" thickBot="1" x14ac:dyDescent="0.3">
      <c r="A23" s="36" t="s">
        <v>294</v>
      </c>
      <c r="B23" s="37" t="s">
        <v>154</v>
      </c>
      <c r="C23" s="37" t="s">
        <v>178</v>
      </c>
      <c r="D23" s="38" t="s">
        <v>176</v>
      </c>
      <c r="E23" s="38" t="s">
        <v>179</v>
      </c>
      <c r="F23" s="38" t="s">
        <v>293</v>
      </c>
    </row>
    <row r="24" spans="1:6" ht="142.5" thickBot="1" x14ac:dyDescent="0.3">
      <c r="A24" s="182" t="s">
        <v>71</v>
      </c>
      <c r="B24" s="98" t="s">
        <v>74</v>
      </c>
      <c r="C24" s="98" t="s">
        <v>72</v>
      </c>
      <c r="D24" s="105" t="s">
        <v>180</v>
      </c>
      <c r="E24" s="106" t="str">
        <f>IF(D24="Required by code","Green",IF(D24="Incentivized","Green",IF(D24="Expressly Allowed","Yellow",IF(D24="Code silent, but typically ALLOWED","Yellow",IF(D24="Code silent, but typically not approved","Red",IF(D24="Expressly Prohibited","Red",IF(D24="Please choose one","No Rating")))))))</f>
        <v>Yellow</v>
      </c>
      <c r="F24" s="42"/>
    </row>
    <row r="25" spans="1:6" ht="79.5" thickBot="1" x14ac:dyDescent="0.3">
      <c r="A25" s="187"/>
      <c r="B25" s="98" t="s">
        <v>75</v>
      </c>
      <c r="C25" s="98" t="s">
        <v>73</v>
      </c>
      <c r="D25" s="105" t="s">
        <v>184</v>
      </c>
      <c r="E25" s="106" t="str">
        <f>IF(D25="Required by code","Green",IF(D25="Incentivized","Green",IF(D25="Expressly Allowed","Yellow",IF(D25="Code silent, but typically ALLOWED","Yellow",IF(D25="Code silent, but typically not approved","Red",IF(D25="Expressly Prohibited","Red",IF(D25="Please choose one","No Rating")))))))</f>
        <v>Green</v>
      </c>
      <c r="F25" s="42" t="s">
        <v>312</v>
      </c>
    </row>
    <row r="26" spans="1:6" ht="15.75" x14ac:dyDescent="0.25">
      <c r="A26" s="99"/>
      <c r="B26" s="99"/>
      <c r="C26" s="99"/>
      <c r="D26" s="99"/>
      <c r="E26" s="99"/>
    </row>
    <row r="27" spans="1:6" ht="15.75" x14ac:dyDescent="0.25">
      <c r="A27" s="100" t="s">
        <v>185</v>
      </c>
      <c r="B27" s="100" t="s">
        <v>186</v>
      </c>
      <c r="C27" s="99"/>
      <c r="D27" s="99"/>
      <c r="E27" s="99"/>
    </row>
    <row r="28" spans="1:6" ht="15.75" x14ac:dyDescent="0.25">
      <c r="A28" s="101" t="s">
        <v>187</v>
      </c>
      <c r="B28" s="101">
        <f>COUNTIF(E24:E25,"Green")</f>
        <v>1</v>
      </c>
      <c r="C28" s="99"/>
      <c r="D28" s="99"/>
      <c r="E28" s="99"/>
    </row>
    <row r="29" spans="1:6" ht="15.75" x14ac:dyDescent="0.25">
      <c r="A29" s="101" t="s">
        <v>188</v>
      </c>
      <c r="B29" s="101">
        <f>COUNTIF(E24:E25,"Yellow")</f>
        <v>1</v>
      </c>
      <c r="C29" s="99"/>
      <c r="D29" s="99"/>
      <c r="E29" s="99"/>
    </row>
    <row r="30" spans="1:6" ht="15.75" x14ac:dyDescent="0.25">
      <c r="A30" s="101" t="s">
        <v>189</v>
      </c>
      <c r="B30" s="101">
        <f>COUNTIF(E24:E25, "Red")</f>
        <v>0</v>
      </c>
      <c r="C30" s="99"/>
      <c r="D30" s="99"/>
      <c r="E30" s="99"/>
    </row>
    <row r="31" spans="1:6" ht="14.25" customHeight="1" x14ac:dyDescent="0.25">
      <c r="A31" s="101" t="s">
        <v>177</v>
      </c>
      <c r="B31" s="99">
        <f>COUNTIF(E24:E25, "No Rating")</f>
        <v>0</v>
      </c>
      <c r="C31" s="99"/>
      <c r="D31" s="99"/>
      <c r="E31" s="99"/>
    </row>
    <row r="32" spans="1:6" ht="16.5" thickBot="1" x14ac:dyDescent="0.3">
      <c r="A32" s="102"/>
      <c r="B32" s="99"/>
      <c r="C32" s="99"/>
      <c r="D32" s="99"/>
      <c r="E32" s="99"/>
    </row>
    <row r="33" spans="1:6" ht="15.75" customHeight="1" thickBot="1" x14ac:dyDescent="0.3">
      <c r="A33" s="88" t="s">
        <v>150</v>
      </c>
      <c r="B33" s="89"/>
      <c r="C33" s="89"/>
      <c r="D33" s="89"/>
      <c r="E33" s="90"/>
      <c r="F33" s="26"/>
    </row>
    <row r="34" spans="1:6" ht="22.5" customHeight="1" thickBot="1" x14ac:dyDescent="0.3">
      <c r="A34" s="88" t="s">
        <v>88</v>
      </c>
      <c r="B34" s="89"/>
      <c r="C34" s="89"/>
      <c r="D34" s="89"/>
      <c r="E34" s="90"/>
      <c r="F34" s="26"/>
    </row>
    <row r="35" spans="1:6" ht="24" customHeight="1" x14ac:dyDescent="0.25">
      <c r="A35" s="91" t="s">
        <v>76</v>
      </c>
      <c r="B35" s="92"/>
      <c r="C35" s="92"/>
      <c r="D35" s="92"/>
      <c r="E35" s="92"/>
      <c r="F35" s="29"/>
    </row>
    <row r="36" spans="1:6" ht="43.5" customHeight="1" x14ac:dyDescent="0.25">
      <c r="A36" s="93" t="s">
        <v>42</v>
      </c>
      <c r="B36" s="107"/>
      <c r="C36" s="107"/>
      <c r="D36" s="107"/>
      <c r="E36" s="94"/>
      <c r="F36" s="32"/>
    </row>
    <row r="37" spans="1:6" ht="36" customHeight="1" thickBot="1" x14ac:dyDescent="0.3">
      <c r="A37" s="179" t="s">
        <v>43</v>
      </c>
      <c r="B37" s="180"/>
      <c r="C37" s="180"/>
      <c r="D37" s="180"/>
      <c r="E37" s="180"/>
      <c r="F37" s="181"/>
    </row>
    <row r="38" spans="1:6" ht="32.25" thickBot="1" x14ac:dyDescent="0.3">
      <c r="A38" s="36" t="s">
        <v>294</v>
      </c>
      <c r="B38" s="37" t="s">
        <v>154</v>
      </c>
      <c r="C38" s="37" t="s">
        <v>178</v>
      </c>
      <c r="D38" s="38" t="s">
        <v>176</v>
      </c>
      <c r="E38" s="38" t="s">
        <v>179</v>
      </c>
      <c r="F38" s="38" t="s">
        <v>293</v>
      </c>
    </row>
    <row r="39" spans="1:6" ht="69.75" customHeight="1" thickBot="1" x14ac:dyDescent="0.3">
      <c r="A39" s="182" t="s">
        <v>77</v>
      </c>
      <c r="B39" s="97" t="s">
        <v>75</v>
      </c>
      <c r="C39" s="97" t="s">
        <v>78</v>
      </c>
      <c r="D39" s="105" t="s">
        <v>183</v>
      </c>
      <c r="E39" s="106" t="str">
        <f>IF(D39="Required by code","Green",IF(D39="Incentivized","Green",IF(D39="Expressly Allowed","Yellow",IF(D39="Code silent, but typically ALLOWED","Yellow",IF(D39="Code silent, but typically not approved","Red",IF(D39="Expressly Prohibited","Red",IF(D39="Please choose one","No Rating")))))))</f>
        <v>Yellow</v>
      </c>
      <c r="F39" s="42"/>
    </row>
    <row r="40" spans="1:6" ht="70.5" customHeight="1" thickBot="1" x14ac:dyDescent="0.3">
      <c r="A40" s="183"/>
      <c r="B40" s="98" t="s">
        <v>79</v>
      </c>
      <c r="C40" s="97" t="s">
        <v>80</v>
      </c>
      <c r="D40" s="105" t="s">
        <v>184</v>
      </c>
      <c r="E40" s="106" t="str">
        <f>IF(D40="Required by code","Green",IF(D40="Incentivized","Green",IF(D40="Expressly Allowed","Yellow",IF(D40="Code silent, but typically ALLOWED","Yellow",IF(D40="Code silent, but typically not approved","Red",IF(D40="Expressly Prohibited","Red",IF(D40="Please choose one","No Rating")))))))</f>
        <v>Green</v>
      </c>
      <c r="F40" s="42" t="s">
        <v>313</v>
      </c>
    </row>
    <row r="41" spans="1:6" ht="153" customHeight="1" thickBot="1" x14ac:dyDescent="0.3">
      <c r="A41" s="98" t="s">
        <v>81</v>
      </c>
      <c r="B41" s="103" t="s">
        <v>58</v>
      </c>
      <c r="C41" s="98" t="s">
        <v>82</v>
      </c>
      <c r="D41" s="105" t="s">
        <v>183</v>
      </c>
      <c r="E41" s="106" t="str">
        <f>IF(D41="Required by code","Green",IF(D41="Incentivized","Green",IF(D41="Expressly Allowed","Yellow",IF(D41="Code silent, but typically ALLOWED","Yellow",IF(D41="Code silent, but typically not approved","Red",IF(D41="Expressly Prohibited","Red",IF(D41="Please choose one","No Rating")))))))</f>
        <v>Yellow</v>
      </c>
      <c r="F41" s="42"/>
    </row>
    <row r="42" spans="1:6" ht="15.75" x14ac:dyDescent="0.25">
      <c r="A42" s="99"/>
      <c r="B42" s="99"/>
      <c r="C42" s="99"/>
      <c r="D42" s="99"/>
      <c r="E42" s="99"/>
    </row>
    <row r="43" spans="1:6" ht="15.75" x14ac:dyDescent="0.25">
      <c r="A43" s="100" t="s">
        <v>185</v>
      </c>
      <c r="B43" s="100" t="s">
        <v>186</v>
      </c>
      <c r="C43" s="99"/>
      <c r="D43" s="99"/>
      <c r="E43" s="99"/>
    </row>
    <row r="44" spans="1:6" ht="15.75" x14ac:dyDescent="0.25">
      <c r="A44" s="101" t="s">
        <v>187</v>
      </c>
      <c r="B44" s="101">
        <f>COUNTIF(E39:E41,"Green")</f>
        <v>1</v>
      </c>
      <c r="C44" s="99"/>
      <c r="D44" s="99"/>
      <c r="E44" s="99"/>
    </row>
    <row r="45" spans="1:6" ht="15.75" x14ac:dyDescent="0.25">
      <c r="A45" s="101" t="s">
        <v>188</v>
      </c>
      <c r="B45" s="101">
        <f>COUNTIF(E39:E41,"Yellow")</f>
        <v>2</v>
      </c>
      <c r="C45" s="99"/>
      <c r="D45" s="99"/>
      <c r="E45" s="99"/>
    </row>
    <row r="46" spans="1:6" ht="15.75" x14ac:dyDescent="0.25">
      <c r="A46" s="101" t="s">
        <v>189</v>
      </c>
      <c r="B46" s="101">
        <f>COUNTIF(E39:E41,"Red")</f>
        <v>0</v>
      </c>
      <c r="C46" s="99"/>
      <c r="D46" s="99"/>
      <c r="E46" s="99"/>
    </row>
    <row r="47" spans="1:6" ht="15.75" x14ac:dyDescent="0.25">
      <c r="A47" s="101" t="s">
        <v>177</v>
      </c>
      <c r="B47" s="99">
        <f>COUNTIF(E39:E41, "No Rating")</f>
        <v>0</v>
      </c>
      <c r="C47" s="99"/>
      <c r="D47" s="99"/>
      <c r="E47" s="99"/>
    </row>
    <row r="48" spans="1:6" ht="16.5" thickBot="1" x14ac:dyDescent="0.3">
      <c r="A48" s="99"/>
      <c r="B48" s="99"/>
      <c r="C48" s="99"/>
      <c r="D48" s="99"/>
      <c r="E48" s="99"/>
    </row>
    <row r="49" spans="1:6" ht="15.75" customHeight="1" thickBot="1" x14ac:dyDescent="0.3">
      <c r="A49" s="88" t="s">
        <v>150</v>
      </c>
      <c r="B49" s="89"/>
      <c r="C49" s="89"/>
      <c r="D49" s="89"/>
      <c r="E49" s="90"/>
      <c r="F49" s="26"/>
    </row>
    <row r="50" spans="1:6" ht="21" customHeight="1" thickBot="1" x14ac:dyDescent="0.3">
      <c r="A50" s="88" t="s">
        <v>88</v>
      </c>
      <c r="B50" s="89"/>
      <c r="C50" s="89"/>
      <c r="D50" s="89"/>
      <c r="E50" s="90"/>
      <c r="F50" s="26"/>
    </row>
    <row r="51" spans="1:6" ht="28.5" customHeight="1" x14ac:dyDescent="0.25">
      <c r="A51" s="91" t="s">
        <v>59</v>
      </c>
      <c r="B51" s="92"/>
      <c r="C51" s="92"/>
      <c r="D51" s="92"/>
      <c r="E51" s="92"/>
      <c r="F51" s="29"/>
    </row>
    <row r="52" spans="1:6" ht="31.5" customHeight="1" x14ac:dyDescent="0.25">
      <c r="A52" s="93" t="s">
        <v>29</v>
      </c>
      <c r="B52" s="94"/>
      <c r="C52" s="94"/>
      <c r="D52" s="94"/>
      <c r="E52" s="94"/>
      <c r="F52" s="32"/>
    </row>
    <row r="53" spans="1:6" ht="47.25" customHeight="1" thickBot="1" x14ac:dyDescent="0.3">
      <c r="A53" s="179" t="s">
        <v>296</v>
      </c>
      <c r="B53" s="180"/>
      <c r="C53" s="180"/>
      <c r="D53" s="180"/>
      <c r="E53" s="180"/>
      <c r="F53" s="181"/>
    </row>
    <row r="54" spans="1:6" ht="32.25" thickBot="1" x14ac:dyDescent="0.3">
      <c r="A54" s="36" t="s">
        <v>294</v>
      </c>
      <c r="B54" s="37" t="s">
        <v>154</v>
      </c>
      <c r="C54" s="37" t="s">
        <v>178</v>
      </c>
      <c r="D54" s="38" t="s">
        <v>176</v>
      </c>
      <c r="E54" s="38" t="s">
        <v>179</v>
      </c>
      <c r="F54" s="38" t="s">
        <v>293</v>
      </c>
    </row>
    <row r="55" spans="1:6" ht="378.75" thickBot="1" x14ac:dyDescent="0.3">
      <c r="A55" s="98" t="s">
        <v>60</v>
      </c>
      <c r="B55" s="103" t="s">
        <v>61</v>
      </c>
      <c r="C55" s="98" t="s">
        <v>62</v>
      </c>
      <c r="D55" s="105" t="s">
        <v>183</v>
      </c>
      <c r="E55" s="106" t="str">
        <f>IF(D55="Required by code","Green",IF(D55="Incentivized","Green",IF(D55="Expressly Allowed","Yellow",IF(D55="Code silent, but typically ALLOWED","Yellow",IF(D55="Code silent, but typically not approved","Red",IF(D55="Expressly Prohibited","Red",IF(D55="Please choose one","No Rating")))))))</f>
        <v>Yellow</v>
      </c>
      <c r="F55" s="42"/>
    </row>
    <row r="56" spans="1:6" ht="15.75" x14ac:dyDescent="0.25">
      <c r="A56" s="99"/>
      <c r="B56" s="99"/>
      <c r="C56" s="99"/>
      <c r="D56" s="99"/>
      <c r="E56" s="99"/>
    </row>
    <row r="57" spans="1:6" ht="15.75" x14ac:dyDescent="0.25">
      <c r="A57" s="100" t="s">
        <v>185</v>
      </c>
      <c r="B57" s="100" t="s">
        <v>186</v>
      </c>
      <c r="C57" s="99"/>
      <c r="D57" s="99"/>
      <c r="E57" s="99"/>
    </row>
    <row r="58" spans="1:6" ht="15.75" x14ac:dyDescent="0.25">
      <c r="A58" s="101" t="s">
        <v>187</v>
      </c>
      <c r="B58" s="101">
        <f>COUNTIF(E55,"Green")</f>
        <v>0</v>
      </c>
      <c r="C58" s="99"/>
      <c r="D58" s="99"/>
      <c r="E58" s="99"/>
    </row>
    <row r="59" spans="1:6" ht="15.75" x14ac:dyDescent="0.25">
      <c r="A59" s="101" t="s">
        <v>188</v>
      </c>
      <c r="B59" s="101">
        <f>COUNTIF(E55,"Yellow")</f>
        <v>1</v>
      </c>
      <c r="C59" s="99"/>
      <c r="D59" s="99"/>
      <c r="E59" s="99"/>
    </row>
    <row r="60" spans="1:6" ht="15" customHeight="1" x14ac:dyDescent="0.25">
      <c r="A60" s="101" t="s">
        <v>189</v>
      </c>
      <c r="B60" s="101">
        <f>COUNTIF(E55,"Red")</f>
        <v>0</v>
      </c>
      <c r="C60" s="99"/>
      <c r="D60" s="99"/>
      <c r="E60" s="99"/>
    </row>
    <row r="61" spans="1:6" ht="15" customHeight="1" x14ac:dyDescent="0.25">
      <c r="A61" s="101" t="s">
        <v>177</v>
      </c>
      <c r="B61" s="101">
        <f>COUNTIF(E55, "No Rating")</f>
        <v>0</v>
      </c>
      <c r="C61" s="99"/>
      <c r="D61" s="99"/>
      <c r="E61" s="99"/>
    </row>
    <row r="62" spans="1:6" ht="15" customHeight="1" thickBot="1" x14ac:dyDescent="0.3">
      <c r="A62" s="99"/>
      <c r="B62" s="99"/>
      <c r="C62" s="99"/>
      <c r="D62" s="99"/>
      <c r="E62" s="99"/>
    </row>
    <row r="63" spans="1:6" ht="24" customHeight="1" thickBot="1" x14ac:dyDescent="0.3">
      <c r="A63" s="88" t="s">
        <v>150</v>
      </c>
      <c r="B63" s="89"/>
      <c r="C63" s="89"/>
      <c r="D63" s="89"/>
      <c r="E63" s="90"/>
      <c r="F63" s="26"/>
    </row>
    <row r="64" spans="1:6" ht="27" customHeight="1" thickBot="1" x14ac:dyDescent="0.3">
      <c r="A64" s="88" t="s">
        <v>88</v>
      </c>
      <c r="B64" s="89"/>
      <c r="C64" s="89"/>
      <c r="D64" s="89"/>
      <c r="E64" s="90"/>
      <c r="F64" s="26"/>
    </row>
    <row r="65" spans="1:6" ht="15" customHeight="1" x14ac:dyDescent="0.25">
      <c r="A65" s="108" t="s">
        <v>87</v>
      </c>
      <c r="B65" s="109"/>
      <c r="C65" s="110"/>
      <c r="D65" s="110"/>
      <c r="E65" s="110"/>
      <c r="F65" s="111"/>
    </row>
    <row r="66" spans="1:6" ht="15" customHeight="1" x14ac:dyDescent="0.25">
      <c r="A66" s="112" t="s">
        <v>187</v>
      </c>
      <c r="B66" s="109">
        <f>SUM(B13, B28, B44, B58)</f>
        <v>2</v>
      </c>
      <c r="C66" s="110"/>
      <c r="D66" s="110"/>
      <c r="E66" s="110"/>
      <c r="F66" s="111"/>
    </row>
    <row r="67" spans="1:6" ht="15" customHeight="1" x14ac:dyDescent="0.25">
      <c r="A67" s="112" t="s">
        <v>188</v>
      </c>
      <c r="B67" s="109">
        <f>SUM(B14, B29, B45, B59)</f>
        <v>7</v>
      </c>
      <c r="C67" s="110"/>
      <c r="D67" s="110"/>
      <c r="E67" s="110"/>
      <c r="F67" s="111"/>
    </row>
    <row r="68" spans="1:6" ht="15.75" customHeight="1" x14ac:dyDescent="0.25">
      <c r="A68" s="112" t="s">
        <v>189</v>
      </c>
      <c r="B68" s="109">
        <f>SUM(B15, B30, B46, B60)</f>
        <v>0</v>
      </c>
      <c r="C68" s="110"/>
      <c r="D68" s="110"/>
      <c r="E68" s="110"/>
      <c r="F68" s="111"/>
    </row>
    <row r="69" spans="1:6" ht="15.75" x14ac:dyDescent="0.25">
      <c r="A69" s="112" t="s">
        <v>177</v>
      </c>
      <c r="B69" s="110">
        <f>SUM(B16, B31, B47, B61)</f>
        <v>0</v>
      </c>
      <c r="C69" s="110"/>
      <c r="D69" s="110"/>
      <c r="E69" s="110"/>
      <c r="F69" s="111"/>
    </row>
    <row r="70" spans="1:6" ht="15.75" x14ac:dyDescent="0.25">
      <c r="A70" s="113"/>
      <c r="B70" s="110"/>
      <c r="C70" s="110"/>
      <c r="D70" s="110"/>
      <c r="E70" s="110"/>
      <c r="F70" s="111"/>
    </row>
    <row r="71" spans="1:6" ht="15.75" x14ac:dyDescent="0.25">
      <c r="A71" s="113"/>
      <c r="B71" s="110"/>
      <c r="C71" s="110"/>
      <c r="D71" s="110"/>
      <c r="E71" s="110"/>
      <c r="F71" s="111"/>
    </row>
    <row r="72" spans="1:6" ht="16.5" thickBot="1" x14ac:dyDescent="0.3">
      <c r="A72" s="114"/>
      <c r="B72" s="115"/>
      <c r="C72" s="115"/>
      <c r="D72" s="115"/>
      <c r="E72" s="115"/>
      <c r="F72" s="116"/>
    </row>
    <row r="73" spans="1:6" ht="15.75" x14ac:dyDescent="0.25">
      <c r="A73" s="99"/>
      <c r="B73" s="99"/>
      <c r="C73" s="99"/>
      <c r="D73" s="99"/>
      <c r="E73" s="99"/>
    </row>
    <row r="74" spans="1:6" ht="15.75" x14ac:dyDescent="0.25">
      <c r="A74" s="99"/>
      <c r="B74" s="99"/>
      <c r="C74" s="99"/>
      <c r="D74" s="99"/>
      <c r="E74" s="99"/>
    </row>
    <row r="80" spans="1:6" x14ac:dyDescent="0.25">
      <c r="E80" s="104"/>
    </row>
  </sheetData>
  <mergeCells count="6">
    <mergeCell ref="A37:F37"/>
    <mergeCell ref="A53:F53"/>
    <mergeCell ref="A39:A40"/>
    <mergeCell ref="A8:A10"/>
    <mergeCell ref="A22:F22"/>
    <mergeCell ref="A24:A25"/>
  </mergeCells>
  <phoneticPr fontId="3" type="noConversion"/>
  <dataValidations count="1">
    <dataValidation type="list" allowBlank="1" showInputMessage="1" showErrorMessage="1" sqref="D55 D39:D41 D8:D10 D24:D25">
      <formula1>AssessType</formula1>
    </dataValidation>
  </dataValidations>
  <pageMargins left="0.25" right="0.25" top="0.25" bottom="0.25" header="0.05" footer="0.05"/>
  <pageSetup scale="65" fitToHeight="15" orientation="landscape" horizontalDpi="1200" verticalDpi="1200" r:id="rId1"/>
  <drawing r:id="rId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92D050"/>
    <pageSetUpPr fitToPage="1"/>
  </sheetPr>
  <dimension ref="A1:J62"/>
  <sheetViews>
    <sheetView topLeftCell="A13" zoomScale="80" zoomScaleNormal="80" workbookViewId="0">
      <selection activeCell="F10" sqref="F10"/>
    </sheetView>
  </sheetViews>
  <sheetFormatPr defaultColWidth="8.7109375" defaultRowHeight="15" x14ac:dyDescent="0.25"/>
  <cols>
    <col min="1" max="1" width="33.85546875" style="87" customWidth="1"/>
    <col min="2" max="2" width="34.42578125" style="87" customWidth="1"/>
    <col min="3" max="3" width="37.7109375" style="87" customWidth="1"/>
    <col min="4" max="4" width="43.42578125" style="87" customWidth="1"/>
    <col min="5" max="5" width="18.85546875" style="87" customWidth="1"/>
    <col min="6" max="6" width="39" style="87" customWidth="1"/>
  </cols>
  <sheetData>
    <row r="1" spans="1:6" ht="15.75" thickBot="1" x14ac:dyDescent="0.3"/>
    <row r="2" spans="1:6" ht="31.5" customHeight="1" thickBot="1" x14ac:dyDescent="0.3">
      <c r="A2" s="88" t="s">
        <v>150</v>
      </c>
      <c r="B2" s="89"/>
      <c r="C2" s="89"/>
      <c r="D2" s="89"/>
      <c r="E2" s="90"/>
      <c r="F2" s="26"/>
    </row>
    <row r="3" spans="1:6" ht="31.5" customHeight="1" thickBot="1" x14ac:dyDescent="0.3">
      <c r="A3" s="88" t="s">
        <v>63</v>
      </c>
      <c r="B3" s="89"/>
      <c r="C3" s="89"/>
      <c r="D3" s="89"/>
      <c r="E3" s="90"/>
      <c r="F3" s="26"/>
    </row>
    <row r="4" spans="1:6" ht="31.5" customHeight="1" x14ac:dyDescent="0.25">
      <c r="A4" s="91" t="s">
        <v>64</v>
      </c>
      <c r="B4" s="119"/>
      <c r="C4" s="119"/>
      <c r="D4" s="119"/>
      <c r="E4" s="92"/>
      <c r="F4" s="29"/>
    </row>
    <row r="5" spans="1:6" ht="32.25" customHeight="1" x14ac:dyDescent="0.25">
      <c r="A5" s="93" t="s">
        <v>31</v>
      </c>
      <c r="B5" s="107"/>
      <c r="C5" s="107"/>
      <c r="D5" s="107"/>
      <c r="E5" s="94"/>
      <c r="F5" s="32"/>
    </row>
    <row r="6" spans="1:6" ht="43.5" customHeight="1" thickBot="1" x14ac:dyDescent="0.3">
      <c r="A6" s="179" t="s">
        <v>32</v>
      </c>
      <c r="B6" s="180"/>
      <c r="C6" s="180"/>
      <c r="D6" s="180"/>
      <c r="E6" s="180"/>
      <c r="F6" s="181"/>
    </row>
    <row r="7" spans="1:6" ht="32.25" thickBot="1" x14ac:dyDescent="0.3">
      <c r="A7" s="66" t="s">
        <v>294</v>
      </c>
      <c r="B7" s="117" t="s">
        <v>154</v>
      </c>
      <c r="C7" s="117" t="s">
        <v>178</v>
      </c>
      <c r="D7" s="118" t="s">
        <v>176</v>
      </c>
      <c r="E7" s="118" t="s">
        <v>179</v>
      </c>
      <c r="F7" s="118" t="s">
        <v>293</v>
      </c>
    </row>
    <row r="8" spans="1:6" ht="153" customHeight="1" thickBot="1" x14ac:dyDescent="0.3">
      <c r="A8" s="191" t="s">
        <v>65</v>
      </c>
      <c r="B8" s="98" t="s">
        <v>52</v>
      </c>
      <c r="C8" s="98" t="s">
        <v>66</v>
      </c>
      <c r="D8" s="105" t="s">
        <v>184</v>
      </c>
      <c r="E8" s="106" t="str">
        <f t="shared" ref="E8:E13" si="0">IF(D8="Required by code","Green",IF(D8="Incentivized","Green",IF(D8="Expressly Allowed","Yellow",IF(D8="Code silent, but typically ALLOWED","Yellow",IF(D8="Code silent, but typically not approved","Red",IF(D8="Expressly Prohibited","Red",IF(D8="Please choose one","No Rating")))))))</f>
        <v>Green</v>
      </c>
      <c r="F8" s="42" t="s">
        <v>317</v>
      </c>
    </row>
    <row r="9" spans="1:6" ht="284.25" thickBot="1" x14ac:dyDescent="0.3">
      <c r="A9" s="192"/>
      <c r="B9" s="98" t="s">
        <v>53</v>
      </c>
      <c r="C9" s="98" t="s">
        <v>284</v>
      </c>
      <c r="D9" s="105" t="s">
        <v>184</v>
      </c>
      <c r="E9" s="106" t="str">
        <f t="shared" si="0"/>
        <v>Green</v>
      </c>
      <c r="F9" s="42" t="s">
        <v>317</v>
      </c>
    </row>
    <row r="10" spans="1:6" ht="331.5" thickBot="1" x14ac:dyDescent="0.3">
      <c r="A10" s="98" t="s">
        <v>67</v>
      </c>
      <c r="B10" s="98" t="s">
        <v>285</v>
      </c>
      <c r="C10" s="98" t="s">
        <v>286</v>
      </c>
      <c r="D10" s="105" t="s">
        <v>184</v>
      </c>
      <c r="E10" s="106" t="str">
        <f t="shared" si="0"/>
        <v>Green</v>
      </c>
      <c r="F10" s="42"/>
    </row>
    <row r="11" spans="1:6" ht="276" customHeight="1" thickBot="1" x14ac:dyDescent="0.3">
      <c r="A11" s="98" t="s">
        <v>50</v>
      </c>
      <c r="B11" s="98" t="s">
        <v>287</v>
      </c>
      <c r="C11" s="98" t="s">
        <v>51</v>
      </c>
      <c r="D11" s="105" t="s">
        <v>183</v>
      </c>
      <c r="E11" s="106" t="str">
        <f t="shared" si="0"/>
        <v>Yellow</v>
      </c>
      <c r="F11" s="42"/>
    </row>
    <row r="12" spans="1:6" ht="105.75" customHeight="1" thickBot="1" x14ac:dyDescent="0.3">
      <c r="A12" s="98" t="s">
        <v>288</v>
      </c>
      <c r="B12" s="98" t="s">
        <v>289</v>
      </c>
      <c r="C12" s="98" t="s">
        <v>267</v>
      </c>
      <c r="D12" s="105" t="s">
        <v>184</v>
      </c>
      <c r="E12" s="106" t="str">
        <f t="shared" si="0"/>
        <v>Green</v>
      </c>
      <c r="F12" s="42"/>
    </row>
    <row r="13" spans="1:6" ht="166.5" customHeight="1" thickBot="1" x14ac:dyDescent="0.3">
      <c r="A13" s="98" t="s">
        <v>268</v>
      </c>
      <c r="B13" s="98" t="s">
        <v>269</v>
      </c>
      <c r="C13" s="98" t="s">
        <v>270</v>
      </c>
      <c r="D13" s="105" t="s">
        <v>184</v>
      </c>
      <c r="E13" s="106" t="str">
        <f t="shared" si="0"/>
        <v>Green</v>
      </c>
      <c r="F13" s="42"/>
    </row>
    <row r="14" spans="1:6" s="129" customFormat="1" ht="15.75" x14ac:dyDescent="0.25">
      <c r="A14" s="110"/>
      <c r="B14" s="110"/>
      <c r="C14" s="110"/>
      <c r="D14" s="110"/>
      <c r="E14" s="110"/>
      <c r="F14" s="123"/>
    </row>
    <row r="15" spans="1:6" s="129" customFormat="1" ht="15.75" x14ac:dyDescent="0.25">
      <c r="A15" s="121" t="s">
        <v>185</v>
      </c>
      <c r="B15" s="121" t="s">
        <v>186</v>
      </c>
      <c r="C15" s="110"/>
      <c r="D15" s="110"/>
      <c r="E15" s="110"/>
      <c r="F15" s="123"/>
    </row>
    <row r="16" spans="1:6" s="129" customFormat="1" ht="15.75" x14ac:dyDescent="0.25">
      <c r="A16" s="109" t="s">
        <v>187</v>
      </c>
      <c r="B16" s="109">
        <f>COUNTIF(E8:E13,"Green")</f>
        <v>5</v>
      </c>
      <c r="C16" s="110"/>
      <c r="D16" s="110"/>
      <c r="E16" s="110"/>
      <c r="F16" s="123"/>
    </row>
    <row r="17" spans="1:6" s="129" customFormat="1" ht="15.75" x14ac:dyDescent="0.25">
      <c r="A17" s="109" t="s">
        <v>188</v>
      </c>
      <c r="B17" s="109">
        <f>COUNTIF(E8:E13,"Yellow")</f>
        <v>1</v>
      </c>
      <c r="C17" s="110"/>
      <c r="D17" s="110"/>
      <c r="E17" s="110"/>
      <c r="F17" s="123"/>
    </row>
    <row r="18" spans="1:6" s="129" customFormat="1" ht="15.75" x14ac:dyDescent="0.25">
      <c r="A18" s="109" t="s">
        <v>189</v>
      </c>
      <c r="B18" s="109">
        <f>COUNTIF(E8:E13,"Red")</f>
        <v>0</v>
      </c>
      <c r="C18" s="110"/>
      <c r="D18" s="110"/>
      <c r="E18" s="110"/>
      <c r="F18" s="123"/>
    </row>
    <row r="19" spans="1:6" s="129" customFormat="1" ht="15.75" x14ac:dyDescent="0.25">
      <c r="A19" s="109" t="s">
        <v>177</v>
      </c>
      <c r="B19" s="109">
        <f>COUNTIF(E8:E13, "No Rating")</f>
        <v>0</v>
      </c>
      <c r="C19" s="110"/>
      <c r="D19" s="110"/>
      <c r="E19" s="110"/>
      <c r="F19" s="123"/>
    </row>
    <row r="20" spans="1:6" s="129" customFormat="1" ht="16.5" thickBot="1" x14ac:dyDescent="0.3">
      <c r="A20" s="110"/>
      <c r="B20" s="110"/>
      <c r="C20" s="110"/>
      <c r="D20" s="110"/>
      <c r="E20" s="110"/>
      <c r="F20" s="123"/>
    </row>
    <row r="21" spans="1:6" ht="16.5" thickBot="1" x14ac:dyDescent="0.3">
      <c r="A21" s="88" t="s">
        <v>150</v>
      </c>
      <c r="B21" s="89"/>
      <c r="C21" s="89"/>
      <c r="D21" s="89"/>
      <c r="E21" s="90"/>
      <c r="F21" s="26"/>
    </row>
    <row r="22" spans="1:6" ht="23.25" customHeight="1" thickBot="1" x14ac:dyDescent="0.3">
      <c r="A22" s="88" t="s">
        <v>63</v>
      </c>
      <c r="B22" s="89"/>
      <c r="C22" s="89"/>
      <c r="D22" s="89"/>
      <c r="E22" s="90"/>
      <c r="F22" s="26"/>
    </row>
    <row r="23" spans="1:6" ht="22.5" customHeight="1" x14ac:dyDescent="0.25">
      <c r="A23" s="91" t="s">
        <v>271</v>
      </c>
      <c r="B23" s="119"/>
      <c r="C23" s="119"/>
      <c r="D23" s="119"/>
      <c r="E23" s="92"/>
      <c r="F23" s="29"/>
    </row>
    <row r="24" spans="1:6" ht="33" customHeight="1" x14ac:dyDescent="0.25">
      <c r="A24" s="93" t="s">
        <v>33</v>
      </c>
      <c r="B24" s="107"/>
      <c r="C24" s="107"/>
      <c r="D24" s="107"/>
      <c r="E24" s="94"/>
      <c r="F24" s="32"/>
    </row>
    <row r="25" spans="1:6" ht="44.25" customHeight="1" thickBot="1" x14ac:dyDescent="0.3">
      <c r="A25" s="179" t="s">
        <v>297</v>
      </c>
      <c r="B25" s="180"/>
      <c r="C25" s="180"/>
      <c r="D25" s="180"/>
      <c r="E25" s="180"/>
      <c r="F25" s="181"/>
    </row>
    <row r="26" spans="1:6" ht="32.25" thickBot="1" x14ac:dyDescent="0.3">
      <c r="A26" s="66" t="s">
        <v>294</v>
      </c>
      <c r="B26" s="117" t="s">
        <v>154</v>
      </c>
      <c r="C26" s="117" t="s">
        <v>178</v>
      </c>
      <c r="D26" s="118" t="s">
        <v>176</v>
      </c>
      <c r="E26" s="118" t="s">
        <v>179</v>
      </c>
      <c r="F26" s="118" t="s">
        <v>293</v>
      </c>
    </row>
    <row r="27" spans="1:6" ht="174" thickBot="1" x14ac:dyDescent="0.3">
      <c r="A27" s="190" t="s">
        <v>272</v>
      </c>
      <c r="B27" s="98" t="s">
        <v>273</v>
      </c>
      <c r="C27" s="98" t="s">
        <v>275</v>
      </c>
      <c r="D27" s="105" t="s">
        <v>183</v>
      </c>
      <c r="E27" s="106" t="str">
        <f>IF(D27="Required by code","Green",IF(D27="Incentivized","Green",IF(D27="Expressly Allowed","Yellow",IF(D27="Code silent, but typically ALLOWED","Yellow",IF(D27="Code silent, but typically not approved","Red",IF(D27="Expressly Prohibited","Red",IF(D27="Please choose one","No Rating")))))))</f>
        <v>Yellow</v>
      </c>
      <c r="F27" s="155"/>
    </row>
    <row r="28" spans="1:6" ht="63.75" thickBot="1" x14ac:dyDescent="0.3">
      <c r="A28" s="190"/>
      <c r="B28" s="98" t="s">
        <v>276</v>
      </c>
      <c r="C28" s="98" t="s">
        <v>274</v>
      </c>
      <c r="D28" s="105" t="s">
        <v>180</v>
      </c>
      <c r="E28" s="106" t="str">
        <f>IF(D28="Required by code","Green",IF(D28="Incentivized","Green",IF(D28="Expressly Allowed","Yellow",IF(D28="Code silent, but typically ALLOWED","Yellow",IF(D28="Code silent, but typically not approved","Red",IF(D28="Expressly Prohibited","Red",IF(D28="Please choose one","No Rating")))))))</f>
        <v>Yellow</v>
      </c>
      <c r="F28" s="155" t="s">
        <v>313</v>
      </c>
    </row>
    <row r="29" spans="1:6" ht="48" thickBot="1" x14ac:dyDescent="0.3">
      <c r="A29" s="190"/>
      <c r="B29" s="98" t="s">
        <v>277</v>
      </c>
      <c r="C29" s="98" t="s">
        <v>278</v>
      </c>
      <c r="D29" s="105" t="s">
        <v>183</v>
      </c>
      <c r="E29" s="106" t="str">
        <f>IF(D29="Required by code","Green",IF(D29="Incentivized","Green",IF(D29="Expressly Allowed","Yellow",IF(D29="Code silent, but typically ALLOWED","Yellow",IF(D29="Code silent, but typically not approved","Red",IF(D29="Expressly Prohibited","Red",IF(D29="Please choose one","No Rating")))))))</f>
        <v>Yellow</v>
      </c>
      <c r="F29" s="155" t="s">
        <v>314</v>
      </c>
    </row>
    <row r="30" spans="1:6" s="129" customFormat="1" ht="15.75" x14ac:dyDescent="0.25">
      <c r="A30" s="110"/>
      <c r="B30" s="110"/>
      <c r="C30" s="110"/>
      <c r="D30" s="110"/>
      <c r="E30" s="110"/>
      <c r="F30" s="123"/>
    </row>
    <row r="31" spans="1:6" s="129" customFormat="1" ht="15.75" x14ac:dyDescent="0.25">
      <c r="A31" s="121" t="s">
        <v>185</v>
      </c>
      <c r="B31" s="121" t="s">
        <v>186</v>
      </c>
      <c r="C31" s="110"/>
      <c r="D31" s="110"/>
      <c r="E31" s="110"/>
      <c r="F31" s="123"/>
    </row>
    <row r="32" spans="1:6" s="129" customFormat="1" ht="15.75" x14ac:dyDescent="0.25">
      <c r="A32" s="109" t="s">
        <v>187</v>
      </c>
      <c r="B32" s="109">
        <f>COUNTIF(E27:E29,"Green")</f>
        <v>0</v>
      </c>
      <c r="C32" s="110"/>
      <c r="D32" s="110"/>
      <c r="E32" s="110"/>
      <c r="F32" s="123"/>
    </row>
    <row r="33" spans="1:6" s="129" customFormat="1" ht="15.75" x14ac:dyDescent="0.25">
      <c r="A33" s="109" t="s">
        <v>188</v>
      </c>
      <c r="B33" s="109">
        <f>COUNTIF(E27:E29,"Yellow")</f>
        <v>3</v>
      </c>
      <c r="C33" s="110"/>
      <c r="D33" s="110"/>
      <c r="E33" s="110"/>
      <c r="F33" s="123"/>
    </row>
    <row r="34" spans="1:6" s="129" customFormat="1" ht="15.75" x14ac:dyDescent="0.25">
      <c r="A34" s="109" t="s">
        <v>189</v>
      </c>
      <c r="B34" s="109">
        <f>COUNTIF(E27:E29,"Red")</f>
        <v>0</v>
      </c>
      <c r="C34" s="110"/>
      <c r="D34" s="110"/>
      <c r="E34" s="110"/>
      <c r="F34" s="123"/>
    </row>
    <row r="35" spans="1:6" s="129" customFormat="1" ht="15.75" x14ac:dyDescent="0.25">
      <c r="A35" s="109" t="s">
        <v>177</v>
      </c>
      <c r="B35" s="109">
        <f>COUNTIF(E27:E29, "No Rating")</f>
        <v>0</v>
      </c>
      <c r="C35" s="110"/>
      <c r="D35" s="110"/>
      <c r="E35" s="110"/>
      <c r="F35" s="123"/>
    </row>
    <row r="36" spans="1:6" s="129" customFormat="1" ht="16.5" thickBot="1" x14ac:dyDescent="0.3">
      <c r="A36" s="110"/>
      <c r="B36" s="110"/>
      <c r="C36" s="110"/>
      <c r="D36" s="110"/>
      <c r="E36" s="110"/>
      <c r="F36" s="123"/>
    </row>
    <row r="37" spans="1:6" ht="16.5" thickBot="1" x14ac:dyDescent="0.3">
      <c r="A37" s="88" t="s">
        <v>150</v>
      </c>
      <c r="B37" s="89"/>
      <c r="C37" s="89"/>
      <c r="D37" s="89"/>
      <c r="E37" s="90"/>
      <c r="F37" s="26"/>
    </row>
    <row r="38" spans="1:6" ht="21" customHeight="1" thickBot="1" x14ac:dyDescent="0.3">
      <c r="A38" s="88" t="s">
        <v>63</v>
      </c>
      <c r="B38" s="89"/>
      <c r="C38" s="89"/>
      <c r="D38" s="89"/>
      <c r="E38" s="90"/>
      <c r="F38" s="26"/>
    </row>
    <row r="39" spans="1:6" ht="21.75" customHeight="1" x14ac:dyDescent="0.25">
      <c r="A39" s="91" t="s">
        <v>279</v>
      </c>
      <c r="B39" s="119"/>
      <c r="C39" s="119"/>
      <c r="D39" s="119"/>
      <c r="E39" s="92"/>
      <c r="F39" s="29"/>
    </row>
    <row r="40" spans="1:6" ht="38.25" customHeight="1" x14ac:dyDescent="0.25">
      <c r="A40" s="93" t="s">
        <v>34</v>
      </c>
      <c r="B40" s="107"/>
      <c r="C40" s="107"/>
      <c r="D40" s="107"/>
      <c r="E40" s="94"/>
      <c r="F40" s="32"/>
    </row>
    <row r="41" spans="1:6" ht="39.75" customHeight="1" thickBot="1" x14ac:dyDescent="0.3">
      <c r="A41" s="179" t="s">
        <v>35</v>
      </c>
      <c r="B41" s="180"/>
      <c r="C41" s="180"/>
      <c r="D41" s="180"/>
      <c r="E41" s="180"/>
      <c r="F41" s="181"/>
    </row>
    <row r="42" spans="1:6" ht="32.25" thickBot="1" x14ac:dyDescent="0.3">
      <c r="A42" s="66" t="s">
        <v>294</v>
      </c>
      <c r="B42" s="117" t="s">
        <v>154</v>
      </c>
      <c r="C42" s="117" t="s">
        <v>178</v>
      </c>
      <c r="D42" s="118" t="s">
        <v>176</v>
      </c>
      <c r="E42" s="118" t="s">
        <v>179</v>
      </c>
      <c r="F42" s="118" t="s">
        <v>293</v>
      </c>
    </row>
    <row r="43" spans="1:6" ht="103.5" customHeight="1" thickBot="1" x14ac:dyDescent="0.3">
      <c r="A43" s="188" t="s">
        <v>280</v>
      </c>
      <c r="B43" s="98" t="s">
        <v>283</v>
      </c>
      <c r="C43" s="98" t="s">
        <v>30</v>
      </c>
      <c r="D43" s="105" t="s">
        <v>183</v>
      </c>
      <c r="E43" s="106" t="str">
        <f>IF(D43="Required by code","Green",IF(D43="Incentivized","Green",IF(D43="Expressly Allowed","Yellow",IF(D43="Code silent, but typically ALLOWED","Yellow",IF(D43="Code silent, but typically not approved","Red",IF(D43="Expressly Prohibited","Red",IF(D43="Please choose one","No Rating")))))))</f>
        <v>Yellow</v>
      </c>
      <c r="F43" s="120"/>
    </row>
    <row r="44" spans="1:6" ht="118.5" customHeight="1" thickBot="1" x14ac:dyDescent="0.3">
      <c r="A44" s="189"/>
      <c r="B44" s="98" t="s">
        <v>250</v>
      </c>
      <c r="C44" s="98" t="s">
        <v>281</v>
      </c>
      <c r="D44" s="105" t="s">
        <v>183</v>
      </c>
      <c r="E44" s="106" t="str">
        <f>IF(D44="Required by code","Green",IF(D44="Incentivized","Green",IF(D44="Expressly Allowed","Yellow",IF(D44="Code silent, but typically ALLOWED","Yellow",IF(D44="Code silent, but typically not approved","Red",IF(D44="Expressly Prohibited","Red",IF(D44="Please choose one","No Rating")))))))</f>
        <v>Yellow</v>
      </c>
      <c r="F44" s="120"/>
    </row>
    <row r="45" spans="1:6" ht="55.5" customHeight="1" thickBot="1" x14ac:dyDescent="0.3">
      <c r="A45" s="189"/>
      <c r="B45" s="98" t="s">
        <v>251</v>
      </c>
      <c r="C45" s="98" t="s">
        <v>282</v>
      </c>
      <c r="D45" s="105" t="s">
        <v>183</v>
      </c>
      <c r="E45" s="106" t="str">
        <f>IF(D45="Required by code","Green",IF(D45="Incentivized","Green",IF(D45="Expressly Allowed","Yellow",IF(D45="Code silent, but typically ALLOWED","Yellow",IF(D45="Code silent, but typically not approved","Red",IF(D45="Expressly Prohibited","Red",IF(D45="Please choose one","No Rating")))))))</f>
        <v>Yellow</v>
      </c>
      <c r="F45" s="120"/>
    </row>
    <row r="46" spans="1:6" s="129" customFormat="1" ht="15.75" x14ac:dyDescent="0.25">
      <c r="A46" s="110"/>
      <c r="B46" s="110"/>
      <c r="C46" s="110"/>
      <c r="D46" s="110"/>
      <c r="E46" s="110"/>
      <c r="F46" s="123"/>
    </row>
    <row r="47" spans="1:6" s="129" customFormat="1" ht="15.75" x14ac:dyDescent="0.25">
      <c r="A47" s="121" t="s">
        <v>185</v>
      </c>
      <c r="B47" s="121" t="s">
        <v>186</v>
      </c>
      <c r="C47" s="110"/>
      <c r="D47" s="110"/>
      <c r="E47" s="110"/>
      <c r="F47" s="123"/>
    </row>
    <row r="48" spans="1:6" s="129" customFormat="1" ht="15.75" x14ac:dyDescent="0.25">
      <c r="A48" s="109" t="s">
        <v>187</v>
      </c>
      <c r="B48" s="109">
        <f>COUNTIF(E43:E45,"Green")</f>
        <v>0</v>
      </c>
      <c r="C48" s="110"/>
      <c r="D48" s="110"/>
      <c r="E48" s="110"/>
      <c r="F48" s="123"/>
    </row>
    <row r="49" spans="1:10" s="129" customFormat="1" ht="15.75" x14ac:dyDescent="0.25">
      <c r="A49" s="109" t="s">
        <v>188</v>
      </c>
      <c r="B49" s="109">
        <f>COUNTIF(E43:E45,"Yellow")</f>
        <v>3</v>
      </c>
      <c r="C49" s="110"/>
      <c r="D49" s="110"/>
      <c r="E49" s="110"/>
      <c r="F49" s="123"/>
    </row>
    <row r="50" spans="1:10" s="129" customFormat="1" ht="15.75" x14ac:dyDescent="0.25">
      <c r="A50" s="109" t="s">
        <v>189</v>
      </c>
      <c r="B50" s="109">
        <f>COUNTIF(E43:E45,"Red")</f>
        <v>0</v>
      </c>
      <c r="C50" s="110"/>
      <c r="D50" s="110"/>
      <c r="E50" s="110"/>
      <c r="F50" s="123"/>
    </row>
    <row r="51" spans="1:10" s="129" customFormat="1" ht="15.75" x14ac:dyDescent="0.25">
      <c r="A51" s="109" t="s">
        <v>177</v>
      </c>
      <c r="B51" s="109">
        <f>COUNTIF(E43:E45, "No Rating")</f>
        <v>0</v>
      </c>
      <c r="C51" s="110"/>
      <c r="D51" s="110"/>
      <c r="E51" s="110"/>
      <c r="F51" s="123"/>
    </row>
    <row r="52" spans="1:10" s="129" customFormat="1" ht="16.5" thickBot="1" x14ac:dyDescent="0.3">
      <c r="A52" s="109"/>
      <c r="B52" s="109"/>
      <c r="C52" s="110"/>
      <c r="D52" s="110"/>
      <c r="E52" s="110"/>
      <c r="F52" s="123"/>
    </row>
    <row r="53" spans="1:10" ht="31.5" customHeight="1" thickBot="1" x14ac:dyDescent="0.3">
      <c r="A53" s="88" t="s">
        <v>150</v>
      </c>
      <c r="B53" s="89"/>
      <c r="C53" s="89"/>
      <c r="D53" s="89"/>
      <c r="E53" s="90"/>
      <c r="F53" s="26"/>
    </row>
    <row r="54" spans="1:10" ht="31.5" customHeight="1" thickBot="1" x14ac:dyDescent="0.3">
      <c r="A54" s="88" t="s">
        <v>63</v>
      </c>
      <c r="B54" s="89"/>
      <c r="C54" s="89"/>
      <c r="D54" s="89"/>
      <c r="E54" s="90"/>
      <c r="F54" s="26"/>
    </row>
    <row r="55" spans="1:10" ht="15.75" x14ac:dyDescent="0.25">
      <c r="A55" s="108" t="s">
        <v>87</v>
      </c>
      <c r="B55" s="109"/>
      <c r="C55" s="110"/>
      <c r="D55" s="110"/>
      <c r="E55" s="110"/>
      <c r="F55" s="111"/>
      <c r="J55" s="13"/>
    </row>
    <row r="56" spans="1:10" ht="15.75" x14ac:dyDescent="0.25">
      <c r="A56" s="112" t="s">
        <v>187</v>
      </c>
      <c r="B56" s="109">
        <f>SUM(B16, B32, B48)</f>
        <v>5</v>
      </c>
      <c r="C56" s="110"/>
      <c r="D56" s="110"/>
      <c r="E56" s="110"/>
      <c r="F56" s="111"/>
    </row>
    <row r="57" spans="1:10" ht="15.75" x14ac:dyDescent="0.25">
      <c r="A57" s="112" t="s">
        <v>188</v>
      </c>
      <c r="B57" s="109">
        <f>SUM(B17, B33, B49)</f>
        <v>7</v>
      </c>
      <c r="C57" s="110"/>
      <c r="D57" s="110"/>
      <c r="E57" s="110"/>
      <c r="F57" s="111"/>
    </row>
    <row r="58" spans="1:10" ht="15.75" x14ac:dyDescent="0.25">
      <c r="A58" s="112" t="s">
        <v>189</v>
      </c>
      <c r="B58" s="109">
        <f>SUM(B18, B34, B50)</f>
        <v>0</v>
      </c>
      <c r="C58" s="110"/>
      <c r="D58" s="110"/>
      <c r="E58" s="110"/>
      <c r="F58" s="111"/>
    </row>
    <row r="59" spans="1:10" ht="15.75" x14ac:dyDescent="0.25">
      <c r="A59" s="112" t="s">
        <v>177</v>
      </c>
      <c r="B59" s="110">
        <f>SUM(B19,B35,B51)</f>
        <v>0</v>
      </c>
      <c r="C59" s="110"/>
      <c r="D59" s="110"/>
      <c r="E59" s="110"/>
      <c r="F59" s="111"/>
    </row>
    <row r="60" spans="1:10" ht="15.75" x14ac:dyDescent="0.25">
      <c r="A60" s="113"/>
      <c r="B60" s="110"/>
      <c r="C60" s="110"/>
      <c r="D60" s="110"/>
      <c r="E60" s="110"/>
      <c r="F60" s="111"/>
    </row>
    <row r="61" spans="1:10" x14ac:dyDescent="0.25">
      <c r="A61" s="122"/>
      <c r="B61" s="123"/>
      <c r="C61" s="123"/>
      <c r="D61" s="123"/>
      <c r="E61" s="123"/>
      <c r="F61" s="111"/>
    </row>
    <row r="62" spans="1:10" ht="15.75" thickBot="1" x14ac:dyDescent="0.3">
      <c r="A62" s="124"/>
      <c r="B62" s="125"/>
      <c r="C62" s="125"/>
      <c r="D62" s="125"/>
      <c r="E62" s="125"/>
      <c r="F62" s="116"/>
    </row>
  </sheetData>
  <mergeCells count="6">
    <mergeCell ref="A6:F6"/>
    <mergeCell ref="A43:A45"/>
    <mergeCell ref="A41:F41"/>
    <mergeCell ref="A27:A29"/>
    <mergeCell ref="A25:F25"/>
    <mergeCell ref="A8:A9"/>
  </mergeCells>
  <phoneticPr fontId="3" type="noConversion"/>
  <dataValidations count="1">
    <dataValidation type="list" allowBlank="1" showInputMessage="1" showErrorMessage="1" sqref="D8:D13 D27:D29 D43:D45">
      <formula1>AssessType</formula1>
    </dataValidation>
  </dataValidations>
  <pageMargins left="0.25" right="0.25" top="0.25" bottom="0.25" header="0.05" footer="0.05"/>
  <pageSetup scale="65" fitToHeight="15" orientation="landscape" horizontalDpi="1200" verticalDpi="1200" r:id="rId1"/>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92D050"/>
    <pageSetUpPr fitToPage="1"/>
  </sheetPr>
  <dimension ref="A1:H62"/>
  <sheetViews>
    <sheetView zoomScale="80" zoomScaleNormal="80" workbookViewId="0">
      <selection activeCell="D27" sqref="D27"/>
    </sheetView>
  </sheetViews>
  <sheetFormatPr defaultColWidth="8.7109375" defaultRowHeight="15" x14ac:dyDescent="0.25"/>
  <cols>
    <col min="1" max="1" width="33.85546875" style="87" customWidth="1"/>
    <col min="2" max="2" width="34.42578125" style="87" customWidth="1"/>
    <col min="3" max="3" width="37.7109375" style="87" customWidth="1"/>
    <col min="4" max="4" width="43.42578125" style="87" customWidth="1"/>
    <col min="5" max="5" width="18.85546875" style="87" customWidth="1"/>
    <col min="6" max="6" width="39" style="87" customWidth="1"/>
  </cols>
  <sheetData>
    <row r="1" spans="1:6" ht="15.75" thickBot="1" x14ac:dyDescent="0.3"/>
    <row r="2" spans="1:6" ht="21" customHeight="1" thickBot="1" x14ac:dyDescent="0.3">
      <c r="A2" s="88" t="s">
        <v>150</v>
      </c>
      <c r="B2" s="89"/>
      <c r="C2" s="89"/>
      <c r="D2" s="89"/>
      <c r="E2" s="90"/>
      <c r="F2" s="130"/>
    </row>
    <row r="3" spans="1:6" ht="23.25" customHeight="1" thickBot="1" x14ac:dyDescent="0.3">
      <c r="A3" s="88" t="s">
        <v>252</v>
      </c>
      <c r="B3" s="89"/>
      <c r="C3" s="89"/>
      <c r="D3" s="89"/>
      <c r="E3" s="90"/>
      <c r="F3" s="130"/>
    </row>
    <row r="4" spans="1:6" ht="25.5" customHeight="1" x14ac:dyDescent="0.25">
      <c r="A4" s="91" t="s">
        <v>253</v>
      </c>
      <c r="B4" s="119"/>
      <c r="C4" s="119"/>
      <c r="D4" s="119"/>
      <c r="E4" s="92"/>
      <c r="F4" s="131"/>
    </row>
    <row r="5" spans="1:6" ht="31.5" customHeight="1" x14ac:dyDescent="0.25">
      <c r="A5" s="93" t="s">
        <v>25</v>
      </c>
      <c r="B5" s="107"/>
      <c r="C5" s="107"/>
      <c r="D5" s="107"/>
      <c r="E5" s="94"/>
      <c r="F5" s="111"/>
    </row>
    <row r="6" spans="1:6" ht="44.25" customHeight="1" thickBot="1" x14ac:dyDescent="0.3">
      <c r="A6" s="179" t="s">
        <v>298</v>
      </c>
      <c r="B6" s="180"/>
      <c r="C6" s="180"/>
      <c r="D6" s="180"/>
      <c r="E6" s="180"/>
      <c r="F6" s="181"/>
    </row>
    <row r="7" spans="1:6" ht="32.25" thickBot="1" x14ac:dyDescent="0.3">
      <c r="A7" s="66" t="s">
        <v>294</v>
      </c>
      <c r="B7" s="117" t="s">
        <v>154</v>
      </c>
      <c r="C7" s="117" t="s">
        <v>178</v>
      </c>
      <c r="D7" s="118" t="s">
        <v>176</v>
      </c>
      <c r="E7" s="118" t="s">
        <v>179</v>
      </c>
      <c r="F7" s="118" t="s">
        <v>293</v>
      </c>
    </row>
    <row r="8" spans="1:6" ht="105" customHeight="1" thickBot="1" x14ac:dyDescent="0.3">
      <c r="A8" s="97" t="s">
        <v>254</v>
      </c>
      <c r="B8" s="98" t="s">
        <v>257</v>
      </c>
      <c r="C8" s="98" t="s">
        <v>255</v>
      </c>
      <c r="D8" s="105" t="s">
        <v>183</v>
      </c>
      <c r="E8" s="106" t="str">
        <f>IF(D8="Required by code","Green",IF(D8="Incentivized","Green",IF(D8="Expressly Allowed","Yellow",IF(D8="Code silent, but typically ALLOWED","Yellow",IF(D8="Code silent, but typically not approved","Red",IF(D8="Expressly Prohibited","Red",IF(D8="Please choose one","No Rating")))))))</f>
        <v>Yellow</v>
      </c>
      <c r="F8" s="42"/>
    </row>
    <row r="9" spans="1:6" ht="71.25" customHeight="1" thickBot="1" x14ac:dyDescent="0.3">
      <c r="A9" s="132"/>
      <c r="B9" s="98" t="s">
        <v>258</v>
      </c>
      <c r="C9" s="98" t="s">
        <v>259</v>
      </c>
      <c r="D9" s="105" t="s">
        <v>183</v>
      </c>
      <c r="E9" s="106" t="str">
        <f>IF(D9="Required by code","Green",IF(D9="Incentivized","Green",IF(D9="Expressly Allowed","Yellow",IF(D9="Code silent, but typically ALLOWED","Yellow",IF(D9="Code silent, but typically not approved","Red",IF(D9="Expressly Prohibited","Red",IF(D9="Please choose one","No Rating")))))))</f>
        <v>Yellow</v>
      </c>
      <c r="F9" s="42"/>
    </row>
    <row r="10" spans="1:6" ht="70.5" customHeight="1" thickBot="1" x14ac:dyDescent="0.3">
      <c r="A10" s="132"/>
      <c r="B10" s="98" t="s">
        <v>260</v>
      </c>
      <c r="C10" s="98" t="s">
        <v>256</v>
      </c>
      <c r="D10" s="105" t="s">
        <v>183</v>
      </c>
      <c r="E10" s="106" t="str">
        <f>IF(D10="Required by code","Green",IF(D10="Incentivized","Green",IF(D10="Expressly Allowed","Yellow",IF(D10="Code silent, but typically ALLOWED","Yellow",IF(D10="Code silent, but typically not approved","Red",IF(D10="Expressly Prohibited","Red",IF(D10="Please choose one","No Rating")))))))</f>
        <v>Yellow</v>
      </c>
      <c r="F10" s="42"/>
    </row>
    <row r="11" spans="1:6" ht="167.25" customHeight="1" thickBot="1" x14ac:dyDescent="0.3">
      <c r="A11" s="183"/>
      <c r="B11" s="98" t="s">
        <v>261</v>
      </c>
      <c r="C11" s="98" t="s">
        <v>262</v>
      </c>
      <c r="D11" s="105" t="s">
        <v>183</v>
      </c>
      <c r="E11" s="106" t="str">
        <f>IF(D11="Required by code","Green",IF(D11="Incentivized","Green",IF(D11="Expressly Allowed","Yellow",IF(D11="Code silent, but typically ALLOWED","Yellow",IF(D11="Code silent, but typically not approved","Red",IF(D11="Expressly Prohibited","Red",IF(D11="Please choose one","No Rating")))))))</f>
        <v>Yellow</v>
      </c>
      <c r="F11" s="42"/>
    </row>
    <row r="12" spans="1:6" ht="158.25" customHeight="1" thickBot="1" x14ac:dyDescent="0.3">
      <c r="A12" s="187"/>
      <c r="B12" s="98" t="s">
        <v>263</v>
      </c>
      <c r="C12" s="98" t="s">
        <v>264</v>
      </c>
      <c r="D12" s="105" t="s">
        <v>180</v>
      </c>
      <c r="E12" s="106" t="str">
        <f>IF(D12="Required by code","Green",IF(D12="Incentivized","Green",IF(D12="Expressly Allowed","Yellow",IF(D12="Code silent, but typically ALLOWED","Yellow",IF(D12="Code silent, but typically not approved","Red",IF(D12="Expressly Prohibited","Red",IF(D12="Please choose one","No Rating")))))))</f>
        <v>Yellow</v>
      </c>
      <c r="F12" s="42" t="s">
        <v>316</v>
      </c>
    </row>
    <row r="13" spans="1:6" ht="15" customHeight="1" x14ac:dyDescent="0.25">
      <c r="A13" s="99"/>
      <c r="B13" s="99"/>
      <c r="C13" s="99"/>
      <c r="D13" s="99"/>
      <c r="E13" s="99"/>
    </row>
    <row r="14" spans="1:6" ht="15" customHeight="1" x14ac:dyDescent="0.25">
      <c r="A14" s="100" t="s">
        <v>185</v>
      </c>
      <c r="B14" s="100" t="s">
        <v>186</v>
      </c>
      <c r="C14" s="99"/>
      <c r="D14" s="99"/>
      <c r="E14" s="99"/>
    </row>
    <row r="15" spans="1:6" ht="15" customHeight="1" x14ac:dyDescent="0.25">
      <c r="A15" s="101" t="s">
        <v>187</v>
      </c>
      <c r="B15" s="101">
        <f>COUNTIF(E8:E12,"Green")</f>
        <v>0</v>
      </c>
      <c r="C15" s="99"/>
      <c r="D15" s="99"/>
      <c r="E15" s="99"/>
    </row>
    <row r="16" spans="1:6" ht="15" customHeight="1" x14ac:dyDescent="0.25">
      <c r="A16" s="101" t="s">
        <v>188</v>
      </c>
      <c r="B16" s="101">
        <f>COUNTIF(E8:E12,"Yellow")</f>
        <v>5</v>
      </c>
      <c r="C16" s="99"/>
      <c r="D16" s="99"/>
      <c r="E16" s="99"/>
    </row>
    <row r="17" spans="1:6" ht="15" customHeight="1" x14ac:dyDescent="0.25">
      <c r="A17" s="101" t="s">
        <v>189</v>
      </c>
      <c r="B17" s="101">
        <f>COUNTIF(E8:E12,"Red")</f>
        <v>0</v>
      </c>
      <c r="C17" s="99"/>
      <c r="D17" s="99"/>
      <c r="E17" s="99"/>
    </row>
    <row r="18" spans="1:6" ht="15" customHeight="1" x14ac:dyDescent="0.25">
      <c r="A18" s="101" t="s">
        <v>177</v>
      </c>
      <c r="B18" s="99">
        <f>COUNTIF(E8:E12, "No Rating")</f>
        <v>0</v>
      </c>
      <c r="C18" s="99"/>
      <c r="D18" s="99"/>
      <c r="E18" s="99"/>
    </row>
    <row r="19" spans="1:6" ht="15" customHeight="1" thickBot="1" x14ac:dyDescent="0.3">
      <c r="A19" s="99"/>
      <c r="B19" s="99"/>
      <c r="C19" s="99"/>
      <c r="D19" s="99"/>
      <c r="E19" s="99"/>
    </row>
    <row r="20" spans="1:6" ht="21.75" customHeight="1" thickBot="1" x14ac:dyDescent="0.3">
      <c r="A20" s="88" t="s">
        <v>150</v>
      </c>
      <c r="B20" s="89"/>
      <c r="C20" s="89"/>
      <c r="D20" s="89"/>
      <c r="E20" s="90"/>
      <c r="F20" s="130"/>
    </row>
    <row r="21" spans="1:6" ht="23.25" customHeight="1" thickBot="1" x14ac:dyDescent="0.3">
      <c r="A21" s="88" t="s">
        <v>252</v>
      </c>
      <c r="B21" s="89"/>
      <c r="C21" s="89"/>
      <c r="D21" s="89"/>
      <c r="E21" s="90"/>
      <c r="F21" s="130"/>
    </row>
    <row r="22" spans="1:6" ht="22.5" customHeight="1" x14ac:dyDescent="0.25">
      <c r="A22" s="91" t="s">
        <v>265</v>
      </c>
      <c r="B22" s="119"/>
      <c r="C22" s="119"/>
      <c r="D22" s="119"/>
      <c r="E22" s="92"/>
      <c r="F22" s="131"/>
    </row>
    <row r="23" spans="1:6" ht="31.5" customHeight="1" x14ac:dyDescent="0.25">
      <c r="A23" s="93" t="s">
        <v>26</v>
      </c>
      <c r="B23" s="107"/>
      <c r="C23" s="107"/>
      <c r="D23" s="107"/>
      <c r="E23" s="94"/>
      <c r="F23" s="111"/>
    </row>
    <row r="24" spans="1:6" ht="63" customHeight="1" thickBot="1" x14ac:dyDescent="0.3">
      <c r="A24" s="179" t="s">
        <v>299</v>
      </c>
      <c r="B24" s="180"/>
      <c r="C24" s="180"/>
      <c r="D24" s="180"/>
      <c r="E24" s="180"/>
      <c r="F24" s="181"/>
    </row>
    <row r="25" spans="1:6" ht="32.25" thickBot="1" x14ac:dyDescent="0.3">
      <c r="A25" s="66" t="s">
        <v>294</v>
      </c>
      <c r="B25" s="117" t="s">
        <v>154</v>
      </c>
      <c r="C25" s="117" t="s">
        <v>178</v>
      </c>
      <c r="D25" s="118" t="s">
        <v>176</v>
      </c>
      <c r="E25" s="118" t="s">
        <v>179</v>
      </c>
      <c r="F25" s="118" t="s">
        <v>293</v>
      </c>
    </row>
    <row r="26" spans="1:6" ht="85.5" customHeight="1" thickBot="1" x14ac:dyDescent="0.3">
      <c r="A26" s="184" t="s">
        <v>266</v>
      </c>
      <c r="B26" s="103" t="s">
        <v>231</v>
      </c>
      <c r="C26" s="98" t="s">
        <v>224</v>
      </c>
      <c r="D26" s="105" t="s">
        <v>180</v>
      </c>
      <c r="E26" s="106" t="str">
        <f>IF(D26="Required by code","Green",IF(D26="Incentivized","Green",IF(D26="Expressly Allowed","Yellow",IF(D26="Code silent, but typically ALLOWED","Yellow",IF(D26="Code silent, but typically not approved","Red",IF(D26="Expressly Prohibited","Red",IF(D26="Please choose one","No Rating")))))))</f>
        <v>Yellow</v>
      </c>
      <c r="F26" s="42"/>
    </row>
    <row r="27" spans="1:6" ht="92.25" customHeight="1" thickBot="1" x14ac:dyDescent="0.3">
      <c r="A27" s="186"/>
      <c r="B27" s="103" t="s">
        <v>232</v>
      </c>
      <c r="C27" s="103" t="s">
        <v>230</v>
      </c>
      <c r="D27" s="105" t="s">
        <v>182</v>
      </c>
      <c r="E27" s="106" t="s">
        <v>188</v>
      </c>
      <c r="F27" s="42"/>
    </row>
    <row r="28" spans="1:6" ht="15.75" x14ac:dyDescent="0.25">
      <c r="A28" s="99"/>
      <c r="B28" s="99"/>
      <c r="C28" s="99"/>
      <c r="D28" s="99"/>
      <c r="E28" s="99"/>
    </row>
    <row r="29" spans="1:6" ht="15.75" x14ac:dyDescent="0.25">
      <c r="A29" s="100" t="s">
        <v>185</v>
      </c>
      <c r="B29" s="100" t="s">
        <v>186</v>
      </c>
      <c r="C29" s="99"/>
      <c r="D29" s="99"/>
      <c r="E29" s="99"/>
    </row>
    <row r="30" spans="1:6" ht="15.75" x14ac:dyDescent="0.25">
      <c r="A30" s="101" t="s">
        <v>187</v>
      </c>
      <c r="B30" s="101">
        <f>COUNTIF(E26:E27,"Green")</f>
        <v>0</v>
      </c>
      <c r="C30" s="99"/>
      <c r="D30" s="99"/>
      <c r="E30" s="99"/>
    </row>
    <row r="31" spans="1:6" ht="15.75" x14ac:dyDescent="0.25">
      <c r="A31" s="101" t="s">
        <v>188</v>
      </c>
      <c r="B31" s="101">
        <f>COUNTIF(E26:E27,"Yellow")</f>
        <v>2</v>
      </c>
      <c r="C31" s="99"/>
      <c r="D31" s="99"/>
      <c r="E31" s="99"/>
    </row>
    <row r="32" spans="1:6" ht="15.75" x14ac:dyDescent="0.25">
      <c r="A32" s="101" t="s">
        <v>189</v>
      </c>
      <c r="B32" s="101">
        <f>COUNTIF(E26:E27,"Red")</f>
        <v>0</v>
      </c>
      <c r="C32" s="99"/>
      <c r="D32" s="99"/>
      <c r="E32" s="99"/>
    </row>
    <row r="33" spans="1:8" ht="15.75" x14ac:dyDescent="0.25">
      <c r="A33" s="101" t="s">
        <v>177</v>
      </c>
      <c r="B33" s="101">
        <f>COUNTIF(E26:E27, "No Rating")</f>
        <v>0</v>
      </c>
      <c r="C33" s="99"/>
      <c r="D33" s="99"/>
      <c r="E33" s="99"/>
    </row>
    <row r="34" spans="1:8" ht="16.5" thickBot="1" x14ac:dyDescent="0.3">
      <c r="A34" s="99"/>
      <c r="B34" s="99"/>
      <c r="C34" s="99"/>
      <c r="D34" s="99"/>
      <c r="E34" s="99"/>
    </row>
    <row r="35" spans="1:8" ht="16.5" thickBot="1" x14ac:dyDescent="0.3">
      <c r="A35" s="88" t="s">
        <v>150</v>
      </c>
      <c r="B35" s="89"/>
      <c r="C35" s="89"/>
      <c r="D35" s="89"/>
      <c r="E35" s="90"/>
      <c r="F35" s="130"/>
    </row>
    <row r="36" spans="1:8" ht="16.5" thickBot="1" x14ac:dyDescent="0.3">
      <c r="A36" s="88" t="s">
        <v>252</v>
      </c>
      <c r="B36" s="89"/>
      <c r="C36" s="89"/>
      <c r="D36" s="89"/>
      <c r="E36" s="90"/>
      <c r="F36" s="130"/>
    </row>
    <row r="37" spans="1:8" ht="24" customHeight="1" x14ac:dyDescent="0.25">
      <c r="A37" s="91" t="s">
        <v>233</v>
      </c>
      <c r="B37" s="119"/>
      <c r="C37" s="119"/>
      <c r="D37" s="119"/>
      <c r="E37" s="92"/>
      <c r="F37" s="131"/>
    </row>
    <row r="38" spans="1:8" ht="31.5" customHeight="1" x14ac:dyDescent="0.25">
      <c r="A38" s="93" t="s">
        <v>27</v>
      </c>
      <c r="B38" s="107"/>
      <c r="C38" s="107"/>
      <c r="D38" s="107"/>
      <c r="E38" s="94"/>
      <c r="F38" s="111"/>
    </row>
    <row r="39" spans="1:8" ht="64.5" customHeight="1" thickBot="1" x14ac:dyDescent="0.3">
      <c r="A39" s="179" t="s">
        <v>300</v>
      </c>
      <c r="B39" s="180"/>
      <c r="C39" s="180"/>
      <c r="D39" s="180"/>
      <c r="E39" s="180"/>
      <c r="F39" s="181"/>
    </row>
    <row r="40" spans="1:8" ht="32.25" thickBot="1" x14ac:dyDescent="0.3">
      <c r="A40" s="66" t="s">
        <v>294</v>
      </c>
      <c r="B40" s="117" t="s">
        <v>154</v>
      </c>
      <c r="C40" s="117" t="s">
        <v>178</v>
      </c>
      <c r="D40" s="118" t="s">
        <v>176</v>
      </c>
      <c r="E40" s="118" t="s">
        <v>179</v>
      </c>
      <c r="F40" s="118" t="s">
        <v>293</v>
      </c>
    </row>
    <row r="41" spans="1:8" ht="72" customHeight="1" thickBot="1" x14ac:dyDescent="0.3">
      <c r="A41" s="184" t="s">
        <v>234</v>
      </c>
      <c r="B41" s="133" t="s">
        <v>235</v>
      </c>
      <c r="C41" s="98" t="s">
        <v>236</v>
      </c>
      <c r="D41" s="105" t="s">
        <v>183</v>
      </c>
      <c r="E41" s="106" t="str">
        <f>IF(D41="Required by code","Green",IF(D41="Incentivized","Green",IF(D41="Expressly Allowed","Yellow",IF(D41="Code silent, but typically ALLOWED","Yellow",IF(D41="Code silent, but typically not approved","Red",IF(D41="Expressly Prohibited","Red",IF(D41="Please choose one","No Rating")))))))</f>
        <v>Yellow</v>
      </c>
      <c r="F41" s="42"/>
    </row>
    <row r="42" spans="1:8" ht="57" customHeight="1" thickBot="1" x14ac:dyDescent="0.3">
      <c r="A42" s="185"/>
      <c r="B42" s="133" t="s">
        <v>237</v>
      </c>
      <c r="C42" s="98" t="s">
        <v>238</v>
      </c>
      <c r="D42" s="105" t="s">
        <v>183</v>
      </c>
      <c r="E42" s="106" t="str">
        <f>IF(D42="Required by code","Green",IF(D42="Incentivized","Green",IF(D42="Expressly Allowed","Yellow",IF(D42="Code silent, but typically ALLOWED","Yellow",IF(D42="Code silent, but typically not approved","Red",IF(D42="Expressly Prohibited","Red",IF(D42="Please choose one","No Rating")))))))</f>
        <v>Yellow</v>
      </c>
      <c r="F42" s="42"/>
    </row>
    <row r="43" spans="1:8" ht="121.5" customHeight="1" thickBot="1" x14ac:dyDescent="0.3">
      <c r="A43" s="191" t="s">
        <v>239</v>
      </c>
      <c r="B43" s="98" t="s">
        <v>241</v>
      </c>
      <c r="C43" s="98" t="s">
        <v>240</v>
      </c>
      <c r="D43" s="40" t="s">
        <v>184</v>
      </c>
      <c r="E43" s="106" t="str">
        <f>IF(D43="Required by code","Green",IF(D43="Incentivized","Green",IF(D43="Expressly Allowed","Yellow",IF(D43="Code silent, but typically ALLOWED","Yellow",IF(D43="Code silent, but typically not approved","Red",IF(D43="Expressly Prohibited","Red",IF(D43="Please choose one","No Rating")))))))</f>
        <v>Green</v>
      </c>
      <c r="F43" s="42" t="s">
        <v>315</v>
      </c>
      <c r="H43" s="13"/>
    </row>
    <row r="44" spans="1:8" ht="60.75" customHeight="1" thickBot="1" x14ac:dyDescent="0.3">
      <c r="A44" s="192"/>
      <c r="B44" s="98" t="s">
        <v>242</v>
      </c>
      <c r="C44" s="98" t="s">
        <v>243</v>
      </c>
      <c r="D44" s="105" t="s">
        <v>183</v>
      </c>
      <c r="E44" s="106" t="str">
        <f>IF(D44="Required by code","Green",IF(D44="Incentivized","Green",IF(D44="Expressly Allowed","Yellow",IF(D44="Code silent, but typically ALLOWED","Yellow",IF(D44="Code silent, but typically not approved","Red",IF(D44="Expressly Prohibited","Red",IF(D44="Please choose one","No Rating")))))))</f>
        <v>Yellow</v>
      </c>
      <c r="F44" s="42"/>
    </row>
    <row r="45" spans="1:8" ht="21" customHeight="1" x14ac:dyDescent="0.25">
      <c r="A45" s="99"/>
      <c r="B45" s="99"/>
      <c r="C45" s="99"/>
      <c r="D45" s="99"/>
      <c r="E45" s="99"/>
    </row>
    <row r="46" spans="1:8" ht="15.75" x14ac:dyDescent="0.25">
      <c r="A46" s="100" t="s">
        <v>185</v>
      </c>
      <c r="B46" s="100" t="s">
        <v>186</v>
      </c>
      <c r="C46" s="99"/>
      <c r="D46" s="99"/>
      <c r="E46" s="99"/>
    </row>
    <row r="47" spans="1:8" ht="15.75" x14ac:dyDescent="0.25">
      <c r="A47" s="101" t="s">
        <v>187</v>
      </c>
      <c r="B47" s="101">
        <f>COUNTIF(E41:E44,"Green")</f>
        <v>1</v>
      </c>
      <c r="C47" s="99"/>
      <c r="D47" s="99"/>
      <c r="E47" s="99"/>
    </row>
    <row r="48" spans="1:8" ht="15.75" x14ac:dyDescent="0.25">
      <c r="A48" s="101" t="s">
        <v>188</v>
      </c>
      <c r="B48" s="101">
        <f>COUNTIF(E41:E44,"Yellow")</f>
        <v>3</v>
      </c>
      <c r="C48" s="99"/>
      <c r="D48" s="99"/>
      <c r="E48" s="99"/>
    </row>
    <row r="49" spans="1:6" ht="15.75" x14ac:dyDescent="0.25">
      <c r="A49" s="101" t="s">
        <v>189</v>
      </c>
      <c r="B49" s="101">
        <f>COUNTIF(E41:E44,"Red")</f>
        <v>0</v>
      </c>
      <c r="C49" s="99"/>
      <c r="D49" s="99"/>
      <c r="E49" s="99"/>
    </row>
    <row r="50" spans="1:6" ht="15.75" x14ac:dyDescent="0.25">
      <c r="A50" s="101" t="s">
        <v>177</v>
      </c>
      <c r="B50" s="101">
        <f>COUNTIF(E41:E44, "No Rating")</f>
        <v>0</v>
      </c>
      <c r="C50" s="99"/>
      <c r="D50" s="99"/>
      <c r="E50" s="99"/>
    </row>
    <row r="51" spans="1:6" ht="16.5" thickBot="1" x14ac:dyDescent="0.3">
      <c r="A51" s="99"/>
      <c r="B51" s="99"/>
      <c r="C51" s="99"/>
      <c r="D51" s="99"/>
      <c r="E51" s="99"/>
    </row>
    <row r="52" spans="1:6" ht="21" customHeight="1" thickBot="1" x14ac:dyDescent="0.3">
      <c r="A52" s="88" t="s">
        <v>150</v>
      </c>
      <c r="B52" s="89"/>
      <c r="C52" s="89"/>
      <c r="D52" s="89"/>
      <c r="E52" s="90"/>
      <c r="F52" s="130"/>
    </row>
    <row r="53" spans="1:6" ht="23.25" customHeight="1" thickBot="1" x14ac:dyDescent="0.3">
      <c r="A53" s="88" t="s">
        <v>252</v>
      </c>
      <c r="B53" s="89"/>
      <c r="C53" s="89"/>
      <c r="D53" s="89"/>
      <c r="E53" s="90"/>
      <c r="F53" s="130"/>
    </row>
    <row r="54" spans="1:6" ht="15.75" x14ac:dyDescent="0.25">
      <c r="A54" s="108" t="s">
        <v>87</v>
      </c>
      <c r="B54" s="110"/>
      <c r="C54" s="110"/>
      <c r="D54" s="110"/>
      <c r="E54" s="110"/>
      <c r="F54" s="111"/>
    </row>
    <row r="55" spans="1:6" ht="15.75" x14ac:dyDescent="0.25">
      <c r="A55" s="112" t="s">
        <v>187</v>
      </c>
      <c r="B55" s="110">
        <f>SUM(B15, B30, B47)</f>
        <v>1</v>
      </c>
      <c r="C55" s="110"/>
      <c r="D55" s="110"/>
      <c r="E55" s="110"/>
      <c r="F55" s="111"/>
    </row>
    <row r="56" spans="1:6" ht="15.75" x14ac:dyDescent="0.25">
      <c r="A56" s="112" t="s">
        <v>188</v>
      </c>
      <c r="B56" s="110">
        <f>SUM(B16, B31, B48)</f>
        <v>10</v>
      </c>
      <c r="C56" s="110"/>
      <c r="D56" s="110"/>
      <c r="E56" s="110"/>
      <c r="F56" s="111"/>
    </row>
    <row r="57" spans="1:6" ht="15.75" x14ac:dyDescent="0.25">
      <c r="A57" s="112" t="s">
        <v>189</v>
      </c>
      <c r="B57" s="110">
        <f>SUM(B17, B32, B49)</f>
        <v>0</v>
      </c>
      <c r="C57" s="110"/>
      <c r="D57" s="110"/>
      <c r="E57" s="110"/>
      <c r="F57" s="111"/>
    </row>
    <row r="58" spans="1:6" ht="15.75" x14ac:dyDescent="0.25">
      <c r="A58" s="112" t="s">
        <v>177</v>
      </c>
      <c r="B58" s="110">
        <f>SUM(B18, B33, B50)</f>
        <v>0</v>
      </c>
      <c r="C58" s="110"/>
      <c r="D58" s="110"/>
      <c r="E58" s="110"/>
      <c r="F58" s="111"/>
    </row>
    <row r="59" spans="1:6" x14ac:dyDescent="0.25">
      <c r="A59" s="122"/>
      <c r="B59" s="123"/>
      <c r="C59" s="123"/>
      <c r="D59" s="123"/>
      <c r="E59" s="123"/>
      <c r="F59" s="111"/>
    </row>
    <row r="60" spans="1:6" x14ac:dyDescent="0.25">
      <c r="A60" s="122"/>
      <c r="B60" s="123"/>
      <c r="C60" s="123"/>
      <c r="D60" s="123"/>
      <c r="E60" s="123"/>
      <c r="F60" s="111"/>
    </row>
    <row r="61" spans="1:6" ht="15.75" thickBot="1" x14ac:dyDescent="0.3">
      <c r="A61" s="124"/>
      <c r="B61" s="125"/>
      <c r="C61" s="125"/>
      <c r="D61" s="125"/>
      <c r="E61" s="125"/>
      <c r="F61" s="116"/>
    </row>
    <row r="62" spans="1:6" x14ac:dyDescent="0.25">
      <c r="A62" s="123"/>
      <c r="B62" s="123"/>
      <c r="C62" s="123"/>
      <c r="D62" s="123"/>
      <c r="E62" s="123"/>
      <c r="F62" s="123"/>
    </row>
  </sheetData>
  <mergeCells count="7">
    <mergeCell ref="A6:F6"/>
    <mergeCell ref="A39:F39"/>
    <mergeCell ref="A43:A44"/>
    <mergeCell ref="A11:A12"/>
    <mergeCell ref="A41:A42"/>
    <mergeCell ref="A26:A27"/>
    <mergeCell ref="A24:F24"/>
  </mergeCells>
  <phoneticPr fontId="3" type="noConversion"/>
  <dataValidations count="1">
    <dataValidation type="list" allowBlank="1" showInputMessage="1" showErrorMessage="1" sqref="D8:D12 D26:D27 D41:D44">
      <formula1>AssessType</formula1>
    </dataValidation>
  </dataValidations>
  <pageMargins left="0.25" right="0.25" top="0.25" bottom="0.25" header="0.05" footer="0.05"/>
  <pageSetup scale="65" fitToHeight="15" orientation="landscape" horizontalDpi="1200" verticalDpi="1200" r:id="rId1"/>
  <drawing r:id="rId2"/>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92D050"/>
    <pageSetUpPr fitToPage="1"/>
  </sheetPr>
  <dimension ref="A1:G62"/>
  <sheetViews>
    <sheetView topLeftCell="A31" zoomScale="80" zoomScaleNormal="80" workbookViewId="0">
      <selection activeCell="F45" sqref="F45"/>
    </sheetView>
  </sheetViews>
  <sheetFormatPr defaultColWidth="8.7109375" defaultRowHeight="15" x14ac:dyDescent="0.25"/>
  <cols>
    <col min="1" max="1" width="33.85546875" style="87" customWidth="1"/>
    <col min="2" max="2" width="34.42578125" style="87" customWidth="1"/>
    <col min="3" max="3" width="37.7109375" style="87" customWidth="1"/>
    <col min="4" max="4" width="43.42578125" style="87" customWidth="1"/>
    <col min="5" max="5" width="18.85546875" style="87" customWidth="1"/>
    <col min="6" max="6" width="39" style="87" customWidth="1"/>
  </cols>
  <sheetData>
    <row r="1" spans="1:7" ht="15.75" thickBot="1" x14ac:dyDescent="0.3"/>
    <row r="2" spans="1:7" ht="23.25" customHeight="1" thickBot="1" x14ac:dyDescent="0.3">
      <c r="A2" s="137" t="s">
        <v>150</v>
      </c>
      <c r="B2" s="138"/>
      <c r="C2" s="138"/>
      <c r="D2" s="138"/>
      <c r="E2" s="139"/>
      <c r="F2" s="26"/>
    </row>
    <row r="3" spans="1:7" ht="24" customHeight="1" thickBot="1" x14ac:dyDescent="0.3">
      <c r="A3" s="88" t="s">
        <v>244</v>
      </c>
      <c r="B3" s="89"/>
      <c r="C3" s="89"/>
      <c r="D3" s="89"/>
      <c r="E3" s="90"/>
      <c r="F3" s="26"/>
    </row>
    <row r="4" spans="1:7" ht="25.5" customHeight="1" x14ac:dyDescent="0.25">
      <c r="A4" s="91" t="s">
        <v>245</v>
      </c>
      <c r="B4" s="119"/>
      <c r="C4" s="119"/>
      <c r="D4" s="119"/>
      <c r="E4" s="92"/>
      <c r="F4" s="29"/>
    </row>
    <row r="5" spans="1:7" ht="29.25" customHeight="1" x14ac:dyDescent="0.25">
      <c r="A5" s="93" t="s">
        <v>28</v>
      </c>
      <c r="B5" s="107"/>
      <c r="C5" s="107"/>
      <c r="D5" s="107"/>
      <c r="E5" s="94"/>
      <c r="F5" s="32"/>
    </row>
    <row r="6" spans="1:7" ht="48" customHeight="1" thickBot="1" x14ac:dyDescent="0.3">
      <c r="A6" s="179" t="s">
        <v>11</v>
      </c>
      <c r="B6" s="180"/>
      <c r="C6" s="180"/>
      <c r="D6" s="180"/>
      <c r="E6" s="180"/>
      <c r="F6" s="181"/>
    </row>
    <row r="7" spans="1:7" ht="32.25" thickBot="1" x14ac:dyDescent="0.3">
      <c r="A7" s="66" t="s">
        <v>294</v>
      </c>
      <c r="B7" s="117" t="s">
        <v>154</v>
      </c>
      <c r="C7" s="117" t="s">
        <v>178</v>
      </c>
      <c r="D7" s="118" t="s">
        <v>176</v>
      </c>
      <c r="E7" s="118" t="s">
        <v>179</v>
      </c>
      <c r="F7" s="118" t="s">
        <v>293</v>
      </c>
    </row>
    <row r="8" spans="1:7" ht="288" customHeight="1" thickBot="1" x14ac:dyDescent="0.3">
      <c r="A8" s="190" t="s">
        <v>246</v>
      </c>
      <c r="B8" s="98" t="s">
        <v>213</v>
      </c>
      <c r="C8" s="98" t="s">
        <v>247</v>
      </c>
      <c r="D8" s="105" t="s">
        <v>184</v>
      </c>
      <c r="E8" s="106" t="str">
        <f>IF(D8="Required by code","Green",IF(D8="Incentivized","Green",IF(D8="Expressly Allowed","Yellow",IF(D8="Code silent, but typically ALLOWED","Yellow",IF(D8="Code silent, but typically not approved","Red",IF(D8="Expressly Prohibited","Red",IF(D8="Please choose one","No Rating")))))))</f>
        <v>Green</v>
      </c>
      <c r="F8" s="42"/>
      <c r="G8" s="13"/>
    </row>
    <row r="9" spans="1:7" ht="104.25" customHeight="1" thickBot="1" x14ac:dyDescent="0.3">
      <c r="A9" s="190"/>
      <c r="B9" s="98" t="s">
        <v>214</v>
      </c>
      <c r="C9" s="98" t="s">
        <v>248</v>
      </c>
      <c r="D9" s="105" t="s">
        <v>183</v>
      </c>
      <c r="E9" s="106" t="str">
        <f>IF(D9="Required by code","Green",IF(D9="Incentivized","Green",IF(D9="Expressly Allowed","Yellow",IF(D9="Code silent, but typically ALLOWED","Yellow",IF(D9="Code silent, but typically not approved","Red",IF(D9="Expressly Prohibited","Red",IF(D9="Please choose one","No Rating")))))))</f>
        <v>Yellow</v>
      </c>
      <c r="F9" s="42"/>
    </row>
    <row r="10" spans="1:7" ht="76.5" customHeight="1" thickBot="1" x14ac:dyDescent="0.3">
      <c r="A10" s="190"/>
      <c r="B10" s="98" t="s">
        <v>215</v>
      </c>
      <c r="C10" s="98" t="s">
        <v>249</v>
      </c>
      <c r="D10" s="105" t="s">
        <v>184</v>
      </c>
      <c r="E10" s="106" t="str">
        <f>IF(D10="Required by code","Green",IF(D10="Incentivized","Green",IF(D10="Expressly Allowed","Yellow",IF(D10="Code silent, but typically ALLOWED","Yellow",IF(D10="Code silent, but typically not approved","Red",IF(D10="Expressly Prohibited","Red",IF(D10="Please choose one","No Rating")))))))</f>
        <v>Green</v>
      </c>
      <c r="F10" s="42"/>
    </row>
    <row r="11" spans="1:7" ht="205.5" customHeight="1" thickBot="1" x14ac:dyDescent="0.3">
      <c r="A11" s="190"/>
      <c r="B11" s="98" t="s">
        <v>216</v>
      </c>
      <c r="C11" s="98" t="s">
        <v>217</v>
      </c>
      <c r="D11" s="105" t="s">
        <v>184</v>
      </c>
      <c r="E11" s="106" t="str">
        <f>IF(D11="Required by code","Green",IF(D11="Incentivized","Green",IF(D11="Expressly Allowed","Yellow",IF(D11="Code silent, but typically ALLOWED","Yellow",IF(D11="Code silent, but typically not approved","Red",IF(D11="Expressly Prohibited","Red",IF(D11="Please choose one","No Rating")))))))</f>
        <v>Green</v>
      </c>
      <c r="F11" s="42"/>
    </row>
    <row r="12" spans="1:7" ht="15" customHeight="1" x14ac:dyDescent="0.25">
      <c r="A12" s="99"/>
      <c r="B12" s="99"/>
      <c r="C12" s="99"/>
      <c r="D12" s="99"/>
      <c r="E12" s="99"/>
    </row>
    <row r="13" spans="1:7" ht="15" customHeight="1" x14ac:dyDescent="0.25">
      <c r="A13" s="100" t="s">
        <v>185</v>
      </c>
      <c r="B13" s="100" t="s">
        <v>186</v>
      </c>
      <c r="C13" s="99"/>
      <c r="D13" s="99"/>
      <c r="E13" s="99"/>
    </row>
    <row r="14" spans="1:7" ht="15" customHeight="1" x14ac:dyDescent="0.25">
      <c r="A14" s="101" t="s">
        <v>187</v>
      </c>
      <c r="B14" s="101">
        <f>COUNTIF(E8:E11,"Green")</f>
        <v>3</v>
      </c>
      <c r="C14" s="99"/>
      <c r="D14" s="99"/>
      <c r="E14" s="99"/>
    </row>
    <row r="15" spans="1:7" ht="15" customHeight="1" x14ac:dyDescent="0.25">
      <c r="A15" s="101" t="s">
        <v>188</v>
      </c>
      <c r="B15" s="101">
        <f>COUNTIF(E8:E11,"Yellow")</f>
        <v>1</v>
      </c>
      <c r="C15" s="99"/>
      <c r="D15" s="99"/>
      <c r="E15" s="99"/>
    </row>
    <row r="16" spans="1:7" ht="15" customHeight="1" x14ac:dyDescent="0.25">
      <c r="A16" s="101" t="s">
        <v>189</v>
      </c>
      <c r="B16" s="101">
        <f>COUNTIF(E8:E11,"Red")</f>
        <v>0</v>
      </c>
      <c r="C16" s="99"/>
      <c r="D16" s="99"/>
      <c r="E16" s="99"/>
    </row>
    <row r="17" spans="1:6" ht="15" customHeight="1" x14ac:dyDescent="0.25">
      <c r="A17" s="101" t="s">
        <v>177</v>
      </c>
      <c r="B17" s="99">
        <f>COUNTIF(E8:E11, "No Rating")</f>
        <v>0</v>
      </c>
      <c r="C17" s="99"/>
      <c r="D17" s="99"/>
      <c r="E17" s="99"/>
    </row>
    <row r="18" spans="1:6" ht="15" customHeight="1" thickBot="1" x14ac:dyDescent="0.3">
      <c r="A18" s="99"/>
      <c r="B18" s="99"/>
      <c r="C18" s="99"/>
      <c r="D18" s="99"/>
      <c r="E18" s="99"/>
    </row>
    <row r="19" spans="1:6" ht="23.25" customHeight="1" thickBot="1" x14ac:dyDescent="0.3">
      <c r="A19" s="88" t="s">
        <v>150</v>
      </c>
      <c r="B19" s="89"/>
      <c r="C19" s="89"/>
      <c r="D19" s="89"/>
      <c r="E19" s="90"/>
      <c r="F19" s="26"/>
    </row>
    <row r="20" spans="1:6" ht="21.75" customHeight="1" thickBot="1" x14ac:dyDescent="0.3">
      <c r="A20" s="88" t="s">
        <v>244</v>
      </c>
      <c r="B20" s="89"/>
      <c r="C20" s="89"/>
      <c r="D20" s="89"/>
      <c r="E20" s="90"/>
      <c r="F20" s="26"/>
    </row>
    <row r="21" spans="1:6" ht="24" customHeight="1" x14ac:dyDescent="0.25">
      <c r="A21" s="91" t="s">
        <v>218</v>
      </c>
      <c r="B21" s="119"/>
      <c r="C21" s="119"/>
      <c r="D21" s="119"/>
      <c r="E21" s="92"/>
      <c r="F21" s="29"/>
    </row>
    <row r="22" spans="1:6" ht="31.5" customHeight="1" x14ac:dyDescent="0.25">
      <c r="A22" s="93" t="s">
        <v>12</v>
      </c>
      <c r="B22" s="107"/>
      <c r="C22" s="107"/>
      <c r="D22" s="107"/>
      <c r="E22" s="94"/>
      <c r="F22" s="32"/>
    </row>
    <row r="23" spans="1:6" ht="56.25" customHeight="1" thickBot="1" x14ac:dyDescent="0.3">
      <c r="A23" s="179" t="s">
        <v>302</v>
      </c>
      <c r="B23" s="180"/>
      <c r="C23" s="180"/>
      <c r="D23" s="180"/>
      <c r="E23" s="180"/>
      <c r="F23" s="181"/>
    </row>
    <row r="24" spans="1:6" ht="32.25" thickBot="1" x14ac:dyDescent="0.3">
      <c r="A24" s="66" t="s">
        <v>294</v>
      </c>
      <c r="B24" s="117" t="s">
        <v>154</v>
      </c>
      <c r="C24" s="117" t="s">
        <v>178</v>
      </c>
      <c r="D24" s="118" t="s">
        <v>176</v>
      </c>
      <c r="E24" s="118" t="s">
        <v>179</v>
      </c>
      <c r="F24" s="118" t="s">
        <v>293</v>
      </c>
    </row>
    <row r="25" spans="1:6" ht="318.75" customHeight="1" thickBot="1" x14ac:dyDescent="0.3">
      <c r="A25" s="190" t="s">
        <v>219</v>
      </c>
      <c r="B25" s="98" t="s">
        <v>223</v>
      </c>
      <c r="C25" s="98" t="s">
        <v>220</v>
      </c>
      <c r="D25" s="105" t="s">
        <v>183</v>
      </c>
      <c r="E25" s="106" t="str">
        <f t="shared" ref="E25:E30" si="0">IF(D25="Required by code","Green",IF(D25="Incentivized","Green",IF(D25="Expressly Allowed","Yellow",IF(D25="Code silent, but typically ALLOWED","Yellow",IF(D25="Code silent, but typically not approved","Red",IF(D25="Expressly Prohibited","Red",IF(D25="Please choose one","No Rating")))))))</f>
        <v>Yellow</v>
      </c>
      <c r="F25" s="42"/>
    </row>
    <row r="26" spans="1:6" ht="111" thickBot="1" x14ac:dyDescent="0.3">
      <c r="A26" s="190"/>
      <c r="B26" s="98" t="s">
        <v>200</v>
      </c>
      <c r="C26" s="98" t="s">
        <v>221</v>
      </c>
      <c r="D26" s="105" t="s">
        <v>183</v>
      </c>
      <c r="E26" s="106" t="str">
        <f t="shared" si="0"/>
        <v>Yellow</v>
      </c>
      <c r="F26" s="42"/>
    </row>
    <row r="27" spans="1:6" ht="221.25" thickBot="1" x14ac:dyDescent="0.3">
      <c r="A27" s="190"/>
      <c r="B27" s="98" t="s">
        <v>201</v>
      </c>
      <c r="C27" s="98" t="s">
        <v>222</v>
      </c>
      <c r="D27" s="105" t="s">
        <v>183</v>
      </c>
      <c r="E27" s="106" t="str">
        <f t="shared" si="0"/>
        <v>Yellow</v>
      </c>
      <c r="F27" s="42"/>
    </row>
    <row r="28" spans="1:6" ht="158.25" thickBot="1" x14ac:dyDescent="0.3">
      <c r="A28" s="190"/>
      <c r="B28" s="98" t="s">
        <v>203</v>
      </c>
      <c r="C28" s="98" t="s">
        <v>202</v>
      </c>
      <c r="D28" s="105" t="s">
        <v>183</v>
      </c>
      <c r="E28" s="106" t="str">
        <f t="shared" si="0"/>
        <v>Yellow</v>
      </c>
      <c r="F28" s="42"/>
    </row>
    <row r="29" spans="1:6" ht="126.75" thickBot="1" x14ac:dyDescent="0.3">
      <c r="A29" s="190"/>
      <c r="B29" s="98" t="s">
        <v>205</v>
      </c>
      <c r="C29" s="98" t="s">
        <v>204</v>
      </c>
      <c r="D29" s="105" t="s">
        <v>183</v>
      </c>
      <c r="E29" s="106" t="str">
        <f t="shared" si="0"/>
        <v>Yellow</v>
      </c>
      <c r="F29" s="42"/>
    </row>
    <row r="30" spans="1:6" ht="126.75" thickBot="1" x14ac:dyDescent="0.3">
      <c r="A30" s="190"/>
      <c r="B30" s="98" t="s">
        <v>207</v>
      </c>
      <c r="C30" s="98" t="s">
        <v>206</v>
      </c>
      <c r="D30" s="105" t="s">
        <v>184</v>
      </c>
      <c r="E30" s="106" t="str">
        <f t="shared" si="0"/>
        <v>Green</v>
      </c>
      <c r="F30" s="42"/>
    </row>
    <row r="31" spans="1:6" ht="15" customHeight="1" x14ac:dyDescent="0.25">
      <c r="A31" s="99"/>
      <c r="B31" s="99"/>
      <c r="C31" s="99"/>
      <c r="D31" s="99"/>
      <c r="E31" s="99"/>
    </row>
    <row r="32" spans="1:6" ht="15" customHeight="1" x14ac:dyDescent="0.25">
      <c r="A32" s="100" t="s">
        <v>185</v>
      </c>
      <c r="B32" s="100" t="s">
        <v>186</v>
      </c>
      <c r="C32" s="99"/>
      <c r="D32" s="99"/>
      <c r="E32" s="99"/>
    </row>
    <row r="33" spans="1:6" ht="15" customHeight="1" x14ac:dyDescent="0.25">
      <c r="A33" s="101" t="s">
        <v>187</v>
      </c>
      <c r="B33" s="101">
        <f>COUNTIF(E25:E30,"Green")</f>
        <v>1</v>
      </c>
      <c r="C33" s="99"/>
      <c r="D33" s="99"/>
      <c r="E33" s="99"/>
    </row>
    <row r="34" spans="1:6" ht="15" customHeight="1" x14ac:dyDescent="0.25">
      <c r="A34" s="101" t="s">
        <v>188</v>
      </c>
      <c r="B34" s="101">
        <f>COUNTIF(E25:E30,"Yellow")</f>
        <v>5</v>
      </c>
      <c r="C34" s="99"/>
      <c r="D34" s="99"/>
      <c r="E34" s="99"/>
    </row>
    <row r="35" spans="1:6" ht="15" customHeight="1" x14ac:dyDescent="0.25">
      <c r="A35" s="101" t="s">
        <v>189</v>
      </c>
      <c r="B35" s="101">
        <f>COUNTIF(E25:E30,"Red")</f>
        <v>0</v>
      </c>
      <c r="C35" s="99"/>
      <c r="D35" s="99"/>
      <c r="E35" s="99"/>
    </row>
    <row r="36" spans="1:6" ht="15.75" customHeight="1" x14ac:dyDescent="0.25">
      <c r="A36" s="101" t="s">
        <v>177</v>
      </c>
      <c r="B36" s="101">
        <f>COUNTIF(E25:E30, "No Rating")</f>
        <v>0</v>
      </c>
      <c r="C36" s="99"/>
      <c r="D36" s="99"/>
      <c r="E36" s="99"/>
    </row>
    <row r="37" spans="1:6" ht="16.5" thickBot="1" x14ac:dyDescent="0.3">
      <c r="A37" s="99"/>
      <c r="B37" s="99"/>
      <c r="C37" s="99"/>
      <c r="D37" s="99"/>
      <c r="E37" s="99"/>
    </row>
    <row r="38" spans="1:6" ht="23.25" customHeight="1" thickBot="1" x14ac:dyDescent="0.3">
      <c r="A38" s="88" t="s">
        <v>150</v>
      </c>
      <c r="B38" s="89"/>
      <c r="C38" s="89"/>
      <c r="D38" s="89"/>
      <c r="E38" s="90"/>
      <c r="F38" s="26"/>
    </row>
    <row r="39" spans="1:6" ht="24.75" customHeight="1" thickBot="1" x14ac:dyDescent="0.3">
      <c r="A39" s="88" t="s">
        <v>244</v>
      </c>
      <c r="B39" s="89"/>
      <c r="C39" s="89"/>
      <c r="D39" s="89"/>
      <c r="E39" s="90"/>
      <c r="F39" s="26"/>
    </row>
    <row r="40" spans="1:6" ht="18" customHeight="1" x14ac:dyDescent="0.25">
      <c r="A40" s="91" t="s">
        <v>208</v>
      </c>
      <c r="B40" s="119"/>
      <c r="C40" s="119"/>
      <c r="D40" s="119"/>
      <c r="E40" s="92"/>
      <c r="F40" s="29"/>
    </row>
    <row r="41" spans="1:6" ht="47.25" customHeight="1" x14ac:dyDescent="0.25">
      <c r="A41" s="199" t="s">
        <v>13</v>
      </c>
      <c r="B41" s="200"/>
      <c r="C41" s="200"/>
      <c r="D41" s="200"/>
      <c r="E41" s="200"/>
      <c r="F41" s="201"/>
    </row>
    <row r="42" spans="1:6" ht="69" customHeight="1" thickBot="1" x14ac:dyDescent="0.3">
      <c r="A42" s="179" t="s">
        <v>301</v>
      </c>
      <c r="B42" s="180"/>
      <c r="C42" s="180"/>
      <c r="D42" s="180"/>
      <c r="E42" s="180"/>
      <c r="F42" s="181"/>
    </row>
    <row r="43" spans="1:6" ht="32.25" thickBot="1" x14ac:dyDescent="0.3">
      <c r="A43" s="66" t="s">
        <v>294</v>
      </c>
      <c r="B43" s="117" t="s">
        <v>154</v>
      </c>
      <c r="C43" s="117" t="s">
        <v>178</v>
      </c>
      <c r="D43" s="118" t="s">
        <v>176</v>
      </c>
      <c r="E43" s="118" t="s">
        <v>179</v>
      </c>
      <c r="F43" s="118" t="s">
        <v>293</v>
      </c>
    </row>
    <row r="44" spans="1:6" ht="121.5" customHeight="1" thickBot="1" x14ac:dyDescent="0.3">
      <c r="A44" s="188" t="s">
        <v>209</v>
      </c>
      <c r="B44" s="103" t="s">
        <v>212</v>
      </c>
      <c r="C44" s="98" t="s">
        <v>210</v>
      </c>
      <c r="D44" s="105" t="s">
        <v>184</v>
      </c>
      <c r="E44" s="135" t="str">
        <f>IF(D44="Required by code","Green",IF(D44="Incentivized","Green",IF(D44="Expressly Allowed","Yellow",IF(D44="Code silent, but typically ALLOWED","Yellow",IF(D44="Code silent, but typically not approved","Red",IF(D44="Expressly Prohibited","Red",IF(D44="Please choose one","No Rating")))))))</f>
        <v>Green</v>
      </c>
      <c r="F44" s="42"/>
    </row>
    <row r="45" spans="1:6" ht="267" customHeight="1" thickBot="1" x14ac:dyDescent="0.3">
      <c r="A45" s="202"/>
      <c r="B45" s="103" t="s">
        <v>175</v>
      </c>
      <c r="C45" s="98" t="s">
        <v>211</v>
      </c>
      <c r="D45" s="105" t="s">
        <v>184</v>
      </c>
      <c r="E45" s="135" t="str">
        <f>IF(D45="Required by code","Green",IF(D45="Incentivized","Green",IF(D45="Expressly Allowed","Yellow",IF(D45="Code silent, but typically ALLOWED","Yellow",IF(D45="Code silent, but typically not approved","Red",IF(D45="Expressly Prohibited","Red",IF(D45="Please choose one","No Rating")))))))</f>
        <v>Green</v>
      </c>
      <c r="F45" s="42"/>
    </row>
    <row r="46" spans="1:6" ht="15.75" x14ac:dyDescent="0.25">
      <c r="A46" s="99"/>
      <c r="B46" s="99"/>
      <c r="C46" s="99"/>
      <c r="D46" s="99"/>
      <c r="E46" s="99"/>
    </row>
    <row r="47" spans="1:6" ht="15.75" x14ac:dyDescent="0.25">
      <c r="A47" s="100" t="s">
        <v>185</v>
      </c>
      <c r="B47" s="100" t="s">
        <v>186</v>
      </c>
      <c r="C47" s="99"/>
      <c r="D47" s="99"/>
      <c r="E47" s="99"/>
    </row>
    <row r="48" spans="1:6" ht="15.75" x14ac:dyDescent="0.25">
      <c r="A48" s="101" t="s">
        <v>187</v>
      </c>
      <c r="B48" s="101">
        <f>COUNTIF(E44:E45,"Green")</f>
        <v>2</v>
      </c>
      <c r="C48" s="99"/>
      <c r="D48" s="99"/>
      <c r="E48" s="136"/>
    </row>
    <row r="49" spans="1:6" ht="15.75" x14ac:dyDescent="0.25">
      <c r="A49" s="101" t="s">
        <v>188</v>
      </c>
      <c r="B49" s="101">
        <f>COUNTIF(E44:E45,"Yellow")</f>
        <v>0</v>
      </c>
      <c r="C49" s="99"/>
      <c r="D49" s="99"/>
      <c r="E49" s="99"/>
    </row>
    <row r="50" spans="1:6" ht="15.75" x14ac:dyDescent="0.25">
      <c r="A50" s="101" t="s">
        <v>189</v>
      </c>
      <c r="B50" s="101">
        <f>COUNTIF(E44:E45,"Red")</f>
        <v>0</v>
      </c>
      <c r="C50" s="99"/>
      <c r="D50" s="99"/>
      <c r="E50" s="99"/>
    </row>
    <row r="51" spans="1:6" ht="15.75" x14ac:dyDescent="0.25">
      <c r="A51" s="101" t="s">
        <v>177</v>
      </c>
      <c r="B51" s="101">
        <f>COUNTIF(E44:E45, "No Rating")</f>
        <v>0</v>
      </c>
      <c r="C51" s="99"/>
      <c r="D51" s="99"/>
      <c r="E51" s="99"/>
    </row>
    <row r="52" spans="1:6" ht="16.5" thickBot="1" x14ac:dyDescent="0.3">
      <c r="A52" s="101"/>
      <c r="B52" s="101"/>
      <c r="C52" s="99"/>
      <c r="D52" s="99"/>
      <c r="E52" s="99"/>
    </row>
    <row r="53" spans="1:6" ht="23.25" customHeight="1" thickBot="1" x14ac:dyDescent="0.3">
      <c r="A53" s="193" t="s">
        <v>150</v>
      </c>
      <c r="B53" s="194"/>
      <c r="C53" s="194"/>
      <c r="D53" s="194"/>
      <c r="E53" s="195"/>
      <c r="F53" s="26"/>
    </row>
    <row r="54" spans="1:6" ht="24" customHeight="1" thickBot="1" x14ac:dyDescent="0.3">
      <c r="A54" s="196" t="s">
        <v>244</v>
      </c>
      <c r="B54" s="197"/>
      <c r="C54" s="197"/>
      <c r="D54" s="197"/>
      <c r="E54" s="198"/>
      <c r="F54" s="26"/>
    </row>
    <row r="55" spans="1:6" ht="15.75" x14ac:dyDescent="0.25">
      <c r="A55" s="108" t="s">
        <v>87</v>
      </c>
      <c r="B55" s="110"/>
      <c r="C55" s="110"/>
      <c r="D55" s="110"/>
      <c r="E55" s="110"/>
      <c r="F55" s="111"/>
    </row>
    <row r="56" spans="1:6" ht="15.75" x14ac:dyDescent="0.25">
      <c r="A56" s="112" t="s">
        <v>187</v>
      </c>
      <c r="B56" s="110">
        <f>SUM(B14, B33, B48)</f>
        <v>6</v>
      </c>
      <c r="C56" s="110"/>
      <c r="D56" s="110"/>
      <c r="E56" s="110"/>
      <c r="F56" s="111"/>
    </row>
    <row r="57" spans="1:6" ht="15.75" x14ac:dyDescent="0.25">
      <c r="A57" s="112" t="s">
        <v>188</v>
      </c>
      <c r="B57" s="110">
        <f>SUM(B15, B34, B49)</f>
        <v>6</v>
      </c>
      <c r="C57" s="110"/>
      <c r="D57" s="110"/>
      <c r="E57" s="110"/>
      <c r="F57" s="111"/>
    </row>
    <row r="58" spans="1:6" ht="15.75" x14ac:dyDescent="0.25">
      <c r="A58" s="112" t="s">
        <v>189</v>
      </c>
      <c r="B58" s="110">
        <f>SUM(B16, B35, B50)</f>
        <v>0</v>
      </c>
      <c r="C58" s="110"/>
      <c r="D58" s="110"/>
      <c r="E58" s="110"/>
      <c r="F58" s="111"/>
    </row>
    <row r="59" spans="1:6" ht="15.75" x14ac:dyDescent="0.25">
      <c r="A59" s="112" t="s">
        <v>177</v>
      </c>
      <c r="B59" s="110">
        <f>SUM(B17, B36, B51)</f>
        <v>0</v>
      </c>
      <c r="C59" s="110"/>
      <c r="D59" s="110"/>
      <c r="E59" s="110"/>
      <c r="F59" s="111"/>
    </row>
    <row r="60" spans="1:6" x14ac:dyDescent="0.25">
      <c r="A60" s="122"/>
      <c r="B60" s="123"/>
      <c r="C60" s="123"/>
      <c r="D60" s="123"/>
      <c r="E60" s="123"/>
      <c r="F60" s="111"/>
    </row>
    <row r="61" spans="1:6" x14ac:dyDescent="0.25">
      <c r="A61" s="122"/>
      <c r="B61" s="123"/>
      <c r="C61" s="123"/>
      <c r="D61" s="123"/>
      <c r="E61" s="123"/>
      <c r="F61" s="111"/>
    </row>
    <row r="62" spans="1:6" ht="15.75" thickBot="1" x14ac:dyDescent="0.3">
      <c r="A62" s="124"/>
      <c r="B62" s="125"/>
      <c r="C62" s="125"/>
      <c r="D62" s="125"/>
      <c r="E62" s="125"/>
      <c r="F62" s="116"/>
    </row>
  </sheetData>
  <mergeCells count="9">
    <mergeCell ref="A53:E53"/>
    <mergeCell ref="A54:E54"/>
    <mergeCell ref="A6:F6"/>
    <mergeCell ref="A8:A11"/>
    <mergeCell ref="A25:A30"/>
    <mergeCell ref="A42:F42"/>
    <mergeCell ref="A41:F41"/>
    <mergeCell ref="A44:A45"/>
    <mergeCell ref="A23:F23"/>
  </mergeCells>
  <phoneticPr fontId="3" type="noConversion"/>
  <dataValidations count="1">
    <dataValidation type="list" allowBlank="1" showInputMessage="1" showErrorMessage="1" sqref="D8:D11 D44:D45 D25:D30">
      <formula1>AssessType</formula1>
    </dataValidation>
  </dataValidations>
  <pageMargins left="0.25" right="0.25" top="0.25" bottom="0.25" header="0.05" footer="0.05"/>
  <pageSetup scale="65" fitToHeight="15" orientation="landscape" r:id="rId1"/>
  <drawing r:id="rId2"/>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theme="4"/>
    <pageSetUpPr fitToPage="1"/>
  </sheetPr>
  <dimension ref="A1:F22"/>
  <sheetViews>
    <sheetView tabSelected="1" workbookViewId="0">
      <selection activeCell="A2" sqref="A2"/>
    </sheetView>
  </sheetViews>
  <sheetFormatPr defaultColWidth="8.7109375" defaultRowHeight="12.75" x14ac:dyDescent="0.2"/>
  <cols>
    <col min="1" max="1" width="42.140625" style="3" bestFit="1" customWidth="1"/>
    <col min="2" max="6" width="21.140625" style="3" customWidth="1"/>
    <col min="7" max="16384" width="8.7109375" style="3"/>
  </cols>
  <sheetData>
    <row r="1" spans="1:6" ht="13.5" thickBot="1" x14ac:dyDescent="0.25"/>
    <row r="2" spans="1:6" customFormat="1" ht="23.25" customHeight="1" thickBot="1" x14ac:dyDescent="0.3">
      <c r="A2" s="137" t="s">
        <v>150</v>
      </c>
      <c r="B2" s="138"/>
      <c r="C2" s="138"/>
      <c r="D2" s="138"/>
      <c r="E2" s="139"/>
      <c r="F2" s="26"/>
    </row>
    <row r="3" spans="1:6" ht="31.5" x14ac:dyDescent="0.25">
      <c r="A3" s="140" t="s">
        <v>87</v>
      </c>
      <c r="B3" s="141" t="s">
        <v>225</v>
      </c>
      <c r="C3" s="141" t="s">
        <v>226</v>
      </c>
      <c r="D3" s="141" t="s">
        <v>227</v>
      </c>
      <c r="E3" s="141" t="s">
        <v>228</v>
      </c>
      <c r="F3" s="142" t="s">
        <v>229</v>
      </c>
    </row>
    <row r="4" spans="1:6" ht="15" x14ac:dyDescent="0.25">
      <c r="A4" s="143" t="s">
        <v>187</v>
      </c>
      <c r="B4" s="144">
        <f>'A - Sustainable Sites'!B126</f>
        <v>16</v>
      </c>
      <c r="C4" s="145">
        <f>'B- Materials and Resources '!B66</f>
        <v>2</v>
      </c>
      <c r="D4" s="145">
        <f>'C- Energy and Atmosphere'!B56</f>
        <v>5</v>
      </c>
      <c r="E4" s="145">
        <f>'D-Water'!B55</f>
        <v>1</v>
      </c>
      <c r="F4" s="146">
        <f>'E-Indoor Air Quality'!B56</f>
        <v>6</v>
      </c>
    </row>
    <row r="5" spans="1:6" ht="15" x14ac:dyDescent="0.25">
      <c r="A5" s="143" t="s">
        <v>188</v>
      </c>
      <c r="B5" s="144">
        <f>'A - Sustainable Sites'!B127</f>
        <v>16</v>
      </c>
      <c r="C5" s="145">
        <f>'B- Materials and Resources '!B67</f>
        <v>7</v>
      </c>
      <c r="D5" s="145">
        <f>'C- Energy and Atmosphere'!B57</f>
        <v>7</v>
      </c>
      <c r="E5" s="145">
        <f>'D-Water'!B56</f>
        <v>10</v>
      </c>
      <c r="F5" s="146">
        <f>'E-Indoor Air Quality'!B57</f>
        <v>6</v>
      </c>
    </row>
    <row r="6" spans="1:6" ht="15" x14ac:dyDescent="0.25">
      <c r="A6" s="143" t="s">
        <v>189</v>
      </c>
      <c r="B6" s="144">
        <f>'A - Sustainable Sites'!B128</f>
        <v>0</v>
      </c>
      <c r="C6" s="145">
        <f>'B- Materials and Resources '!B68</f>
        <v>0</v>
      </c>
      <c r="D6" s="145">
        <f>'C- Energy and Atmosphere'!B58</f>
        <v>0</v>
      </c>
      <c r="E6" s="145">
        <f>'D-Water'!B57</f>
        <v>0</v>
      </c>
      <c r="F6" s="146">
        <f>'E-Indoor Air Quality'!B58</f>
        <v>0</v>
      </c>
    </row>
    <row r="7" spans="1:6" ht="15" x14ac:dyDescent="0.25">
      <c r="A7" s="143" t="s">
        <v>177</v>
      </c>
      <c r="B7" s="144">
        <f>'A - Sustainable Sites'!B129</f>
        <v>0</v>
      </c>
      <c r="C7" s="145">
        <f>'B- Materials and Resources '!B69</f>
        <v>0</v>
      </c>
      <c r="D7" s="145">
        <f>'C- Energy and Atmosphere'!B59</f>
        <v>0</v>
      </c>
      <c r="E7" s="145">
        <f>'D-Water'!B58</f>
        <v>0</v>
      </c>
      <c r="F7" s="146">
        <f>'E-Indoor Air Quality'!B59</f>
        <v>0</v>
      </c>
    </row>
    <row r="8" spans="1:6" ht="15" x14ac:dyDescent="0.25">
      <c r="A8" s="143"/>
      <c r="B8" s="144"/>
      <c r="C8" s="145"/>
      <c r="D8" s="145"/>
      <c r="E8" s="145"/>
      <c r="F8" s="146"/>
    </row>
    <row r="9" spans="1:6" ht="15.75" x14ac:dyDescent="0.25">
      <c r="A9" s="134" t="s">
        <v>54</v>
      </c>
      <c r="B9" s="145"/>
      <c r="C9" s="145"/>
      <c r="D9" s="145"/>
      <c r="E9" s="145"/>
      <c r="F9" s="146"/>
    </row>
    <row r="10" spans="1:6" ht="15" x14ac:dyDescent="0.25">
      <c r="A10" s="143" t="s">
        <v>187</v>
      </c>
      <c r="B10" s="144">
        <f>SUM(B4:F4)</f>
        <v>30</v>
      </c>
      <c r="C10" s="145"/>
      <c r="D10" s="145"/>
      <c r="E10" s="145"/>
      <c r="F10" s="146"/>
    </row>
    <row r="11" spans="1:6" ht="15" x14ac:dyDescent="0.25">
      <c r="A11" s="143" t="s">
        <v>188</v>
      </c>
      <c r="B11" s="144">
        <f>SUM(B5:F5)</f>
        <v>46</v>
      </c>
      <c r="C11" s="145"/>
      <c r="D11" s="145"/>
      <c r="E11" s="145"/>
      <c r="F11" s="146"/>
    </row>
    <row r="12" spans="1:6" ht="15" x14ac:dyDescent="0.25">
      <c r="A12" s="143" t="s">
        <v>189</v>
      </c>
      <c r="B12" s="144">
        <f>SUM(B6:F6)</f>
        <v>0</v>
      </c>
      <c r="C12" s="145"/>
      <c r="D12" s="145"/>
      <c r="E12" s="145"/>
      <c r="F12" s="146"/>
    </row>
    <row r="13" spans="1:6" ht="15" x14ac:dyDescent="0.25">
      <c r="A13" s="143" t="s">
        <v>177</v>
      </c>
      <c r="B13" s="144">
        <f>SUM(B7:F7)</f>
        <v>0</v>
      </c>
      <c r="C13" s="145"/>
      <c r="D13" s="145"/>
      <c r="E13" s="145"/>
      <c r="F13" s="146"/>
    </row>
    <row r="14" spans="1:6" x14ac:dyDescent="0.2">
      <c r="A14" s="147"/>
      <c r="B14" s="148"/>
      <c r="C14" s="148"/>
      <c r="D14" s="148"/>
      <c r="E14" s="148"/>
      <c r="F14" s="149"/>
    </row>
    <row r="15" spans="1:6" x14ac:dyDescent="0.2">
      <c r="A15" s="147"/>
      <c r="B15" s="148"/>
      <c r="C15" s="148"/>
      <c r="D15" s="148"/>
      <c r="E15" s="148"/>
      <c r="F15" s="149"/>
    </row>
    <row r="16" spans="1:6" x14ac:dyDescent="0.2">
      <c r="A16" s="147"/>
      <c r="B16" s="148"/>
      <c r="C16" s="148"/>
      <c r="D16" s="148"/>
      <c r="E16" s="148"/>
      <c r="F16" s="149"/>
    </row>
    <row r="17" spans="1:6" x14ac:dyDescent="0.2">
      <c r="A17" s="147"/>
      <c r="B17" s="148"/>
      <c r="C17" s="148"/>
      <c r="D17" s="148"/>
      <c r="E17" s="148"/>
      <c r="F17" s="149"/>
    </row>
    <row r="18" spans="1:6" x14ac:dyDescent="0.2">
      <c r="A18" s="147"/>
      <c r="B18" s="148"/>
      <c r="C18" s="148"/>
      <c r="D18" s="148"/>
      <c r="E18" s="148"/>
      <c r="F18" s="149"/>
    </row>
    <row r="19" spans="1:6" ht="13.5" thickBot="1" x14ac:dyDescent="0.25">
      <c r="A19" s="150"/>
      <c r="B19" s="151"/>
      <c r="C19" s="151"/>
      <c r="D19" s="151"/>
      <c r="E19" s="151"/>
      <c r="F19" s="152"/>
    </row>
    <row r="22" spans="1:6" x14ac:dyDescent="0.2">
      <c r="B22" s="15"/>
    </row>
  </sheetData>
  <phoneticPr fontId="3" type="noConversion"/>
  <pageMargins left="0.7" right="0.7" top="0.75" bottom="0.75" header="0.3" footer="0.3"/>
  <pageSetup scale="79" orientation="landscape" horizontalDpi="1200" verticalDpi="1200" r:id="rId1"/>
  <drawing r:id="rId2"/>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1:A8"/>
  <sheetViews>
    <sheetView workbookViewId="0">
      <selection activeCell="F23" sqref="F23"/>
    </sheetView>
  </sheetViews>
  <sheetFormatPr defaultColWidth="8.7109375" defaultRowHeight="15" x14ac:dyDescent="0.25"/>
  <cols>
    <col min="1" max="1" width="23.28515625" customWidth="1"/>
  </cols>
  <sheetData>
    <row r="1" spans="1:1" x14ac:dyDescent="0.25">
      <c r="A1" s="2" t="s">
        <v>176</v>
      </c>
    </row>
    <row r="2" spans="1:1" x14ac:dyDescent="0.25">
      <c r="A2" s="2" t="s">
        <v>184</v>
      </c>
    </row>
    <row r="3" spans="1:1" x14ac:dyDescent="0.25">
      <c r="A3" s="2" t="s">
        <v>181</v>
      </c>
    </row>
    <row r="4" spans="1:1" x14ac:dyDescent="0.25">
      <c r="A4" s="2" t="s">
        <v>180</v>
      </c>
    </row>
    <row r="5" spans="1:1" ht="26.25" x14ac:dyDescent="0.25">
      <c r="A5" s="2" t="s">
        <v>183</v>
      </c>
    </row>
    <row r="6" spans="1:1" ht="26.25" x14ac:dyDescent="0.25">
      <c r="A6" s="2" t="s">
        <v>182</v>
      </c>
    </row>
    <row r="7" spans="1:1" x14ac:dyDescent="0.25">
      <c r="A7" s="2" t="s">
        <v>194</v>
      </c>
    </row>
    <row r="8" spans="1:1" x14ac:dyDescent="0.25">
      <c r="A8" s="1"/>
    </row>
  </sheetData>
  <phoneticPr fontId="3"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User's Guide - Table 1</vt:lpstr>
      <vt:lpstr>A - Sustainable Sites</vt:lpstr>
      <vt:lpstr>B- Materials and Resources </vt:lpstr>
      <vt:lpstr>C- Energy and Atmosphere</vt:lpstr>
      <vt:lpstr>D-Water</vt:lpstr>
      <vt:lpstr>E-Indoor Air Quality</vt:lpstr>
      <vt:lpstr>All Sections Report</vt:lpstr>
      <vt:lpstr>Assessment Scores</vt:lpstr>
      <vt:lpstr>'A - Sustainable Sites'!_Toc260229634</vt:lpstr>
      <vt:lpstr>'C- Energy and Atmosphere'!_Toc260229636</vt:lpstr>
      <vt:lpstr>'D-Water'!_Toc260229637</vt:lpstr>
      <vt:lpstr>'E-Indoor Air Quality'!_Toc260229638</vt:lpstr>
      <vt:lpstr>Assessment</vt:lpstr>
      <vt:lpstr>AssessType</vt:lpstr>
      <vt:lpstr>Required_by_code</vt:lpstr>
      <vt:lpstr>Scores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Donna DeNinno</cp:lastModifiedBy>
  <cp:lastPrinted>2013-03-15T18:27:16Z</cp:lastPrinted>
  <dcterms:created xsi:type="dcterms:W3CDTF">2010-09-06T18:36:30Z</dcterms:created>
  <dcterms:modified xsi:type="dcterms:W3CDTF">2014-01-22T16:22:26Z</dcterms:modified>
</cp:coreProperties>
</file>